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disk101\05販売店担当部\★★定時部数調査\2510部数調査\全社連絡ＵＰ用\"/>
    </mc:Choice>
  </mc:AlternateContent>
  <xr:revisionPtr revIDLastSave="0" documentId="13_ncr:1_{D92AE725-66B2-497C-8CF0-5D4D9D373C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紙・改定履歴 " sheetId="8" r:id="rId1"/>
    <sheet name="市郡別合計" sheetId="2" r:id="rId2"/>
    <sheet name="郡山・県南" sheetId="3" r:id="rId3"/>
    <sheet name="福島・伊達" sheetId="4" r:id="rId4"/>
    <sheet name="いわき・相双" sheetId="5" r:id="rId5"/>
    <sheet name="会津" sheetId="6" r:id="rId6"/>
    <sheet name="まいぽす" sheetId="9" r:id="rId7"/>
  </sheets>
  <definedNames>
    <definedName name="_xlnm.Print_Area" localSheetId="4">いわき・相双!$B$1:$M$211</definedName>
    <definedName name="_xlnm.Print_Area" localSheetId="6">まいぽす!$A$1:$G$92</definedName>
    <definedName name="_xlnm.Print_Area" localSheetId="5">会津!$B$1:$M$151</definedName>
    <definedName name="_xlnm.Print_Area" localSheetId="1">市郡別合計!$A$1:$J$65</definedName>
    <definedName name="_xlnm.Print_Area" localSheetId="0">'表紙・改定履歴 '!$A$1:$E$62</definedName>
    <definedName name="_xlnm.Print_Area" localSheetId="3">福島・伊達!$B$1:$M$168</definedName>
    <definedName name="_xlnm.Print_Titles" localSheetId="6">まいぽす!$1:$1</definedName>
  </definedNames>
  <calcPr calcId="191029"/>
</workbook>
</file>

<file path=xl/calcChain.xml><?xml version="1.0" encoding="utf-8"?>
<calcChain xmlns="http://schemas.openxmlformats.org/spreadsheetml/2006/main">
  <c r="I1" i="2" l="1"/>
  <c r="B1" i="2"/>
  <c r="G1" i="9"/>
  <c r="L18" i="5"/>
  <c r="K18" i="5"/>
  <c r="J18" i="5"/>
  <c r="I18" i="5"/>
  <c r="H18" i="5"/>
  <c r="G18" i="5"/>
  <c r="F18" i="5"/>
  <c r="E18" i="5"/>
  <c r="E19" i="5"/>
  <c r="E20" i="5"/>
  <c r="E17" i="5"/>
  <c r="D18" i="5" l="1"/>
  <c r="K17" i="5"/>
  <c r="J17" i="5"/>
  <c r="I17" i="5"/>
  <c r="H17" i="5"/>
  <c r="G17" i="5"/>
  <c r="F17" i="5"/>
  <c r="D14" i="5"/>
  <c r="D13" i="5"/>
  <c r="E272" i="3"/>
  <c r="E274" i="3" s="1"/>
  <c r="E271" i="3" l="1"/>
  <c r="E273" i="3" s="1"/>
  <c r="D168" i="5"/>
  <c r="L202" i="5" l="1"/>
  <c r="K202" i="5"/>
  <c r="J202" i="5"/>
  <c r="I202" i="5"/>
  <c r="H202" i="5"/>
  <c r="G202" i="5"/>
  <c r="F202" i="5"/>
  <c r="E202" i="5"/>
  <c r="L201" i="5"/>
  <c r="K201" i="5"/>
  <c r="J201" i="5"/>
  <c r="I201" i="5"/>
  <c r="H201" i="5"/>
  <c r="G201" i="5"/>
  <c r="F201" i="5"/>
  <c r="E201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D200" i="5"/>
  <c r="D199" i="5"/>
  <c r="D167" i="5"/>
  <c r="D201" i="5" l="1"/>
  <c r="D202" i="5"/>
  <c r="D169" i="5"/>
  <c r="D170" i="5"/>
  <c r="D23" i="3"/>
  <c r="B25" i="9" s="1"/>
  <c r="D24" i="3"/>
  <c r="C25" i="9" s="1"/>
  <c r="L86" i="4" l="1"/>
  <c r="K86" i="4"/>
  <c r="J86" i="4"/>
  <c r="I86" i="4"/>
  <c r="H86" i="4"/>
  <c r="G86" i="4"/>
  <c r="F86" i="4"/>
  <c r="L20" i="5" l="1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E43" i="5"/>
  <c r="H11" i="4" l="1"/>
  <c r="K11" i="4"/>
  <c r="E121" i="3"/>
  <c r="F121" i="3"/>
  <c r="G121" i="3"/>
  <c r="H121" i="3"/>
  <c r="I121" i="3"/>
  <c r="J121" i="3"/>
  <c r="K121" i="3"/>
  <c r="L121" i="3"/>
  <c r="E15" i="3"/>
  <c r="E84" i="9"/>
  <c r="L11" i="4" l="1"/>
  <c r="G11" i="4"/>
  <c r="F11" i="4"/>
  <c r="J11" i="4"/>
  <c r="I11" i="4"/>
  <c r="E11" i="4"/>
  <c r="D106" i="3"/>
  <c r="D104" i="3"/>
  <c r="D102" i="3"/>
  <c r="D100" i="3"/>
  <c r="D98" i="3"/>
  <c r="D96" i="3"/>
  <c r="M1" i="4"/>
  <c r="L211" i="5" l="1"/>
  <c r="K211" i="5"/>
  <c r="J211" i="5"/>
  <c r="I211" i="5"/>
  <c r="H211" i="5"/>
  <c r="G211" i="5"/>
  <c r="F211" i="5"/>
  <c r="E211" i="5"/>
  <c r="L210" i="5"/>
  <c r="K210" i="5"/>
  <c r="J210" i="5"/>
  <c r="I210" i="5"/>
  <c r="H210" i="5"/>
  <c r="G210" i="5"/>
  <c r="F210" i="5"/>
  <c r="E210" i="5"/>
  <c r="D97" i="3"/>
  <c r="D99" i="3"/>
  <c r="D101" i="3"/>
  <c r="D103" i="3"/>
  <c r="D105" i="3"/>
  <c r="D107" i="3"/>
  <c r="D109" i="3"/>
  <c r="F15" i="3" l="1"/>
  <c r="G15" i="3"/>
  <c r="H15" i="3"/>
  <c r="I15" i="3"/>
  <c r="J15" i="3"/>
  <c r="K15" i="3"/>
  <c r="L126" i="6" l="1"/>
  <c r="K126" i="6"/>
  <c r="J126" i="6"/>
  <c r="I126" i="6"/>
  <c r="H126" i="6"/>
  <c r="G126" i="6"/>
  <c r="F126" i="6"/>
  <c r="L125" i="6"/>
  <c r="K125" i="6"/>
  <c r="J125" i="6"/>
  <c r="I125" i="6"/>
  <c r="H125" i="6"/>
  <c r="G125" i="6"/>
  <c r="F125" i="6"/>
  <c r="E126" i="6"/>
  <c r="E125" i="6"/>
  <c r="L45" i="6" l="1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4" i="5"/>
  <c r="J44" i="5"/>
  <c r="H44" i="5"/>
  <c r="G44" i="5"/>
  <c r="F44" i="5"/>
  <c r="L43" i="5"/>
  <c r="J43" i="5"/>
  <c r="H43" i="5"/>
  <c r="G43" i="5"/>
  <c r="F43" i="5"/>
  <c r="E187" i="3" l="1"/>
  <c r="E189" i="3" s="1"/>
  <c r="E188" i="3"/>
  <c r="F188" i="3"/>
  <c r="G188" i="3"/>
  <c r="H188" i="3"/>
  <c r="I188" i="3"/>
  <c r="J188" i="3"/>
  <c r="K188" i="3"/>
  <c r="L188" i="3"/>
  <c r="L187" i="3"/>
  <c r="L189" i="3" s="1"/>
  <c r="K187" i="3"/>
  <c r="K189" i="3" s="1"/>
  <c r="J187" i="3"/>
  <c r="J189" i="3" s="1"/>
  <c r="I187" i="3"/>
  <c r="I189" i="3" s="1"/>
  <c r="H187" i="3"/>
  <c r="H189" i="3" s="1"/>
  <c r="G187" i="3"/>
  <c r="G189" i="3" s="1"/>
  <c r="F187" i="3"/>
  <c r="F189" i="3" s="1"/>
  <c r="H85" i="3" l="1"/>
  <c r="G85" i="3"/>
  <c r="F85" i="3"/>
  <c r="F49" i="9" l="1"/>
  <c r="E49" i="9"/>
  <c r="F16" i="9" l="1"/>
  <c r="B16" i="9"/>
  <c r="A16" i="9"/>
  <c r="G13" i="9"/>
  <c r="E13" i="9"/>
  <c r="B13" i="9"/>
  <c r="A13" i="9"/>
  <c r="F89" i="9" l="1"/>
  <c r="E89" i="9"/>
  <c r="F84" i="9"/>
  <c r="F66" i="9"/>
  <c r="E66" i="9"/>
  <c r="F59" i="9"/>
  <c r="E59" i="9"/>
  <c r="F54" i="9"/>
  <c r="E54" i="9"/>
  <c r="F44" i="9"/>
  <c r="E44" i="9"/>
  <c r="F39" i="9"/>
  <c r="E39" i="9"/>
  <c r="F33" i="9"/>
  <c r="E33" i="9"/>
  <c r="E92" i="9" l="1"/>
  <c r="F92" i="9"/>
  <c r="G16" i="9" s="1"/>
  <c r="D72" i="4"/>
  <c r="D45" i="5" l="1"/>
  <c r="B75" i="9" s="1"/>
  <c r="D46" i="5"/>
  <c r="C75" i="9" s="1"/>
  <c r="D47" i="5"/>
  <c r="B76" i="9" s="1"/>
  <c r="D48" i="5"/>
  <c r="C76" i="9" s="1"/>
  <c r="D49" i="5"/>
  <c r="D50" i="5"/>
  <c r="D51" i="5"/>
  <c r="D52" i="5"/>
  <c r="D217" i="3" l="1"/>
  <c r="L169" i="3" l="1"/>
  <c r="L168" i="3"/>
  <c r="K169" i="3"/>
  <c r="K168" i="3"/>
  <c r="J169" i="3"/>
  <c r="J168" i="3"/>
  <c r="I169" i="3"/>
  <c r="I168" i="3"/>
  <c r="H169" i="3"/>
  <c r="H168" i="3"/>
  <c r="G169" i="3"/>
  <c r="G168" i="3"/>
  <c r="F169" i="3"/>
  <c r="F168" i="3"/>
  <c r="E169" i="3"/>
  <c r="E168" i="3"/>
  <c r="L103" i="5" l="1"/>
  <c r="K103" i="5"/>
  <c r="J103" i="5"/>
  <c r="I103" i="5"/>
  <c r="H103" i="5"/>
  <c r="G103" i="5"/>
  <c r="L102" i="5"/>
  <c r="K102" i="5"/>
  <c r="J102" i="5"/>
  <c r="I102" i="5"/>
  <c r="H102" i="5"/>
  <c r="G102" i="5"/>
  <c r="F103" i="5"/>
  <c r="F102" i="5"/>
  <c r="E102" i="5"/>
  <c r="E103" i="5"/>
  <c r="L54" i="5" l="1"/>
  <c r="L53" i="5"/>
  <c r="K54" i="5"/>
  <c r="K53" i="5"/>
  <c r="J54" i="5"/>
  <c r="J53" i="5"/>
  <c r="I54" i="5"/>
  <c r="I53" i="5"/>
  <c r="H54" i="5"/>
  <c r="H53" i="5"/>
  <c r="G54" i="5"/>
  <c r="G53" i="5"/>
  <c r="F54" i="5"/>
  <c r="F53" i="5"/>
  <c r="E53" i="5"/>
  <c r="E54" i="5"/>
  <c r="J1" i="2" l="1"/>
  <c r="E226" i="3" l="1"/>
  <c r="F226" i="3"/>
  <c r="G226" i="3"/>
  <c r="H226" i="3"/>
  <c r="I226" i="3"/>
  <c r="J226" i="3"/>
  <c r="K226" i="3"/>
  <c r="L226" i="3"/>
  <c r="E84" i="3" l="1"/>
  <c r="F84" i="3"/>
  <c r="G84" i="3"/>
  <c r="H84" i="3"/>
  <c r="I84" i="3"/>
  <c r="J84" i="3"/>
  <c r="K84" i="3"/>
  <c r="L15" i="3"/>
  <c r="L85" i="3" l="1"/>
  <c r="L84" i="3"/>
  <c r="K16" i="3"/>
  <c r="J16" i="3"/>
  <c r="I16" i="3"/>
  <c r="E16" i="3"/>
  <c r="K85" i="3" l="1"/>
  <c r="J85" i="3"/>
  <c r="E85" i="3"/>
  <c r="I85" i="3"/>
  <c r="L130" i="5"/>
  <c r="K130" i="5"/>
  <c r="J130" i="5"/>
  <c r="I130" i="5"/>
  <c r="H130" i="5"/>
  <c r="G130" i="5"/>
  <c r="F130" i="5"/>
  <c r="L129" i="5"/>
  <c r="K129" i="5"/>
  <c r="J129" i="5"/>
  <c r="I129" i="5"/>
  <c r="H129" i="5"/>
  <c r="G129" i="5"/>
  <c r="F129" i="5"/>
  <c r="E130" i="5"/>
  <c r="E129" i="5"/>
  <c r="F35" i="6" l="1"/>
  <c r="D34" i="2" s="1"/>
  <c r="H35" i="6"/>
  <c r="F34" i="2" s="1"/>
  <c r="L17" i="5"/>
  <c r="L70" i="5"/>
  <c r="L78" i="5"/>
  <c r="L84" i="5"/>
  <c r="L92" i="5"/>
  <c r="L112" i="5"/>
  <c r="L137" i="5"/>
  <c r="L143" i="5"/>
  <c r="K43" i="5"/>
  <c r="K70" i="5"/>
  <c r="K78" i="5"/>
  <c r="K84" i="5"/>
  <c r="K92" i="5"/>
  <c r="K112" i="5"/>
  <c r="K137" i="5"/>
  <c r="K143" i="5"/>
  <c r="J70" i="5"/>
  <c r="J78" i="5"/>
  <c r="J84" i="5"/>
  <c r="J92" i="5"/>
  <c r="J112" i="5"/>
  <c r="J137" i="5"/>
  <c r="J143" i="5"/>
  <c r="I43" i="5"/>
  <c r="I70" i="5"/>
  <c r="I78" i="5"/>
  <c r="I84" i="5"/>
  <c r="I92" i="5"/>
  <c r="I112" i="5"/>
  <c r="I137" i="5"/>
  <c r="I143" i="5"/>
  <c r="H70" i="5"/>
  <c r="H78" i="5"/>
  <c r="H84" i="5"/>
  <c r="H92" i="5"/>
  <c r="H112" i="5"/>
  <c r="H137" i="5"/>
  <c r="H143" i="5"/>
  <c r="G70" i="5"/>
  <c r="G78" i="5"/>
  <c r="G84" i="5"/>
  <c r="G92" i="5"/>
  <c r="G112" i="5"/>
  <c r="G137" i="5"/>
  <c r="G143" i="5"/>
  <c r="F70" i="5"/>
  <c r="F78" i="5"/>
  <c r="F84" i="5"/>
  <c r="F92" i="5"/>
  <c r="F112" i="5"/>
  <c r="F137" i="5"/>
  <c r="F143" i="5"/>
  <c r="E70" i="5"/>
  <c r="E78" i="5"/>
  <c r="E84" i="5"/>
  <c r="E92" i="5"/>
  <c r="E112" i="5"/>
  <c r="E137" i="5"/>
  <c r="E143" i="5"/>
  <c r="L12" i="4"/>
  <c r="L75" i="4" s="1"/>
  <c r="K12" i="4"/>
  <c r="K75" i="4" s="1"/>
  <c r="J12" i="4"/>
  <c r="J75" i="4" s="1"/>
  <c r="I12" i="4"/>
  <c r="I75" i="4" s="1"/>
  <c r="H12" i="4"/>
  <c r="H75" i="4" s="1"/>
  <c r="G12" i="4"/>
  <c r="G75" i="4" s="1"/>
  <c r="F12" i="4"/>
  <c r="F75" i="4" s="1"/>
  <c r="E12" i="4"/>
  <c r="E75" i="4" s="1"/>
  <c r="L74" i="4"/>
  <c r="K74" i="4"/>
  <c r="J74" i="4"/>
  <c r="H74" i="4"/>
  <c r="G74" i="4"/>
  <c r="F74" i="4"/>
  <c r="I74" i="4"/>
  <c r="E74" i="4"/>
  <c r="D36" i="4"/>
  <c r="D35" i="4"/>
  <c r="D136" i="3"/>
  <c r="L102" i="4"/>
  <c r="L92" i="4"/>
  <c r="L80" i="4"/>
  <c r="L87" i="4"/>
  <c r="L103" i="4"/>
  <c r="L93" i="4"/>
  <c r="L81" i="4"/>
  <c r="J13" i="2"/>
  <c r="I13" i="2"/>
  <c r="I12" i="2"/>
  <c r="H13" i="2"/>
  <c r="G13" i="2"/>
  <c r="G12" i="2"/>
  <c r="F13" i="2"/>
  <c r="E13" i="2"/>
  <c r="E12" i="2"/>
  <c r="D13" i="2"/>
  <c r="D15" i="3"/>
  <c r="L71" i="5"/>
  <c r="L79" i="5"/>
  <c r="L85" i="5"/>
  <c r="L93" i="5"/>
  <c r="L113" i="5"/>
  <c r="L138" i="5"/>
  <c r="L144" i="5"/>
  <c r="K44" i="5"/>
  <c r="K71" i="5"/>
  <c r="K79" i="5"/>
  <c r="K85" i="5"/>
  <c r="K93" i="5"/>
  <c r="K113" i="5"/>
  <c r="K138" i="5"/>
  <c r="K144" i="5"/>
  <c r="J71" i="5"/>
  <c r="J79" i="5"/>
  <c r="J85" i="5"/>
  <c r="J93" i="5"/>
  <c r="J113" i="5"/>
  <c r="J138" i="5"/>
  <c r="J144" i="5"/>
  <c r="I44" i="5"/>
  <c r="I71" i="5"/>
  <c r="I79" i="5"/>
  <c r="I85" i="5"/>
  <c r="I93" i="5"/>
  <c r="I113" i="5"/>
  <c r="I138" i="5"/>
  <c r="I144" i="5"/>
  <c r="H71" i="5"/>
  <c r="H79" i="5"/>
  <c r="H85" i="5"/>
  <c r="H93" i="5"/>
  <c r="H113" i="5"/>
  <c r="H138" i="5"/>
  <c r="H144" i="5"/>
  <c r="G71" i="5"/>
  <c r="G79" i="5"/>
  <c r="G93" i="5"/>
  <c r="G113" i="5"/>
  <c r="G138" i="5"/>
  <c r="G85" i="5"/>
  <c r="G144" i="5"/>
  <c r="F71" i="5"/>
  <c r="F79" i="5"/>
  <c r="F85" i="5"/>
  <c r="F93" i="5"/>
  <c r="F113" i="5"/>
  <c r="F138" i="5"/>
  <c r="F144" i="5"/>
  <c r="E44" i="5"/>
  <c r="E71" i="5"/>
  <c r="E79" i="5"/>
  <c r="E85" i="5"/>
  <c r="E93" i="5"/>
  <c r="E113" i="5"/>
  <c r="E138" i="5"/>
  <c r="E144" i="5"/>
  <c r="F80" i="4"/>
  <c r="F92" i="4"/>
  <c r="F102" i="4"/>
  <c r="F112" i="3"/>
  <c r="D14" i="2" s="1"/>
  <c r="F129" i="3"/>
  <c r="F176" i="3"/>
  <c r="F250" i="3"/>
  <c r="F258" i="3"/>
  <c r="F124" i="4"/>
  <c r="F132" i="4"/>
  <c r="F138" i="4"/>
  <c r="F144" i="4"/>
  <c r="F163" i="5"/>
  <c r="F173" i="5" s="1"/>
  <c r="F182" i="5"/>
  <c r="D32" i="2" s="1"/>
  <c r="F50" i="6"/>
  <c r="F54" i="6" s="1"/>
  <c r="F271" i="3"/>
  <c r="F273" i="3" s="1"/>
  <c r="D22" i="2" s="1"/>
  <c r="F153" i="4"/>
  <c r="F159" i="4"/>
  <c r="F165" i="4"/>
  <c r="F140" i="6"/>
  <c r="F148" i="6"/>
  <c r="F72" i="6"/>
  <c r="F84" i="6"/>
  <c r="F129" i="6"/>
  <c r="D60" i="2" s="1"/>
  <c r="F97" i="6"/>
  <c r="F105" i="6" s="1"/>
  <c r="D58" i="2" s="1"/>
  <c r="D42" i="2"/>
  <c r="F218" i="3"/>
  <c r="F205" i="3"/>
  <c r="F211" i="3" s="1"/>
  <c r="D44" i="2" s="1"/>
  <c r="F144" i="3"/>
  <c r="F146" i="3" s="1"/>
  <c r="D40" i="2" s="1"/>
  <c r="F191" i="5"/>
  <c r="F205" i="5" s="1"/>
  <c r="D54" i="2"/>
  <c r="G112" i="3"/>
  <c r="E14" i="2" s="1"/>
  <c r="G129" i="3"/>
  <c r="G176" i="3"/>
  <c r="G250" i="3"/>
  <c r="G258" i="3"/>
  <c r="G80" i="4"/>
  <c r="G92" i="4"/>
  <c r="G102" i="4"/>
  <c r="G124" i="4"/>
  <c r="G132" i="4"/>
  <c r="G138" i="4"/>
  <c r="G144" i="4"/>
  <c r="G163" i="5"/>
  <c r="G173" i="5" s="1"/>
  <c r="G182" i="5"/>
  <c r="E32" i="2" s="1"/>
  <c r="G35" i="6"/>
  <c r="E34" i="2" s="1"/>
  <c r="G50" i="6"/>
  <c r="G54" i="6" s="1"/>
  <c r="G271" i="3"/>
  <c r="G273" i="3" s="1"/>
  <c r="E22" i="2" s="1"/>
  <c r="G153" i="4"/>
  <c r="G159" i="4"/>
  <c r="G165" i="4"/>
  <c r="G140" i="6"/>
  <c r="G148" i="6"/>
  <c r="G72" i="6"/>
  <c r="G84" i="6"/>
  <c r="G129" i="6"/>
  <c r="E60" i="2" s="1"/>
  <c r="G97" i="6"/>
  <c r="G105" i="6" s="1"/>
  <c r="E58" i="2" s="1"/>
  <c r="E42" i="2"/>
  <c r="G218" i="3"/>
  <c r="G205" i="3"/>
  <c r="G211" i="3" s="1"/>
  <c r="G144" i="3"/>
  <c r="G146" i="3" s="1"/>
  <c r="E40" i="2" s="1"/>
  <c r="G191" i="5"/>
  <c r="G205" i="5" s="1"/>
  <c r="E54" i="2"/>
  <c r="E112" i="3"/>
  <c r="C14" i="2" s="1"/>
  <c r="E129" i="3"/>
  <c r="E176" i="3"/>
  <c r="E250" i="3"/>
  <c r="E258" i="3"/>
  <c r="E80" i="4"/>
  <c r="E86" i="4"/>
  <c r="E92" i="4"/>
  <c r="E102" i="4"/>
  <c r="E124" i="4"/>
  <c r="E132" i="4"/>
  <c r="E138" i="4"/>
  <c r="E144" i="4"/>
  <c r="E163" i="5"/>
  <c r="E173" i="5" s="1"/>
  <c r="E182" i="5"/>
  <c r="C32" i="2" s="1"/>
  <c r="E35" i="6"/>
  <c r="E50" i="6"/>
  <c r="E54" i="6" s="1"/>
  <c r="C22" i="2"/>
  <c r="E153" i="4"/>
  <c r="E159" i="4"/>
  <c r="E165" i="4"/>
  <c r="E140" i="6"/>
  <c r="E148" i="6"/>
  <c r="E72" i="6"/>
  <c r="E84" i="6"/>
  <c r="E129" i="6"/>
  <c r="C60" i="2" s="1"/>
  <c r="E97" i="6"/>
  <c r="E105" i="6" s="1"/>
  <c r="C58" i="2" s="1"/>
  <c r="C42" i="2"/>
  <c r="E218" i="3"/>
  <c r="E205" i="3"/>
  <c r="E211" i="3" s="1"/>
  <c r="C44" i="2" s="1"/>
  <c r="E144" i="3"/>
  <c r="E146" i="3" s="1"/>
  <c r="E191" i="5"/>
  <c r="E205" i="5" s="1"/>
  <c r="C54" i="2"/>
  <c r="H112" i="3"/>
  <c r="F14" i="2" s="1"/>
  <c r="H129" i="3"/>
  <c r="H176" i="3"/>
  <c r="H250" i="3"/>
  <c r="H258" i="3"/>
  <c r="H80" i="4"/>
  <c r="H92" i="4"/>
  <c r="H102" i="4"/>
  <c r="H124" i="4"/>
  <c r="H132" i="4"/>
  <c r="H138" i="4"/>
  <c r="H144" i="4"/>
  <c r="H163" i="5"/>
  <c r="H173" i="5" s="1"/>
  <c r="H182" i="5"/>
  <c r="F32" i="2" s="1"/>
  <c r="H50" i="6"/>
  <c r="H54" i="6" s="1"/>
  <c r="H271" i="3"/>
  <c r="H273" i="3" s="1"/>
  <c r="F22" i="2" s="1"/>
  <c r="H153" i="4"/>
  <c r="H159" i="4"/>
  <c r="H165" i="4"/>
  <c r="H140" i="6"/>
  <c r="H148" i="6"/>
  <c r="H72" i="6"/>
  <c r="H84" i="6"/>
  <c r="H129" i="6"/>
  <c r="F60" i="2" s="1"/>
  <c r="H97" i="6"/>
  <c r="H105" i="6" s="1"/>
  <c r="F42" i="2"/>
  <c r="H218" i="3"/>
  <c r="H205" i="3"/>
  <c r="H211" i="3" s="1"/>
  <c r="F44" i="2" s="1"/>
  <c r="H144" i="3"/>
  <c r="H146" i="3" s="1"/>
  <c r="F40" i="2" s="1"/>
  <c r="H191" i="5"/>
  <c r="H205" i="5" s="1"/>
  <c r="F54" i="2"/>
  <c r="I112" i="3"/>
  <c r="G14" i="2" s="1"/>
  <c r="I129" i="3"/>
  <c r="I176" i="3"/>
  <c r="I250" i="3"/>
  <c r="I258" i="3"/>
  <c r="I80" i="4"/>
  <c r="I92" i="4"/>
  <c r="I102" i="4"/>
  <c r="I124" i="4"/>
  <c r="I132" i="4"/>
  <c r="I138" i="4"/>
  <c r="I144" i="4"/>
  <c r="I163" i="5"/>
  <c r="I173" i="5" s="1"/>
  <c r="I182" i="5"/>
  <c r="G32" i="2" s="1"/>
  <c r="I35" i="6"/>
  <c r="G34" i="2" s="1"/>
  <c r="I50" i="6"/>
  <c r="I54" i="6" s="1"/>
  <c r="I271" i="3"/>
  <c r="I273" i="3" s="1"/>
  <c r="G22" i="2" s="1"/>
  <c r="I153" i="4"/>
  <c r="I159" i="4"/>
  <c r="I165" i="4"/>
  <c r="I140" i="6"/>
  <c r="I148" i="6"/>
  <c r="I72" i="6"/>
  <c r="I84" i="6"/>
  <c r="I129" i="6"/>
  <c r="G60" i="2" s="1"/>
  <c r="I97" i="6"/>
  <c r="I105" i="6" s="1"/>
  <c r="G58" i="2" s="1"/>
  <c r="G42" i="2"/>
  <c r="I218" i="3"/>
  <c r="I205" i="3"/>
  <c r="I211" i="3" s="1"/>
  <c r="G44" i="2" s="1"/>
  <c r="I144" i="3"/>
  <c r="I146" i="3" s="1"/>
  <c r="G40" i="2" s="1"/>
  <c r="I191" i="5"/>
  <c r="I205" i="5" s="1"/>
  <c r="G54" i="2"/>
  <c r="J112" i="3"/>
  <c r="H14" i="2" s="1"/>
  <c r="J129" i="3"/>
  <c r="J176" i="3"/>
  <c r="J250" i="3"/>
  <c r="J258" i="3"/>
  <c r="J80" i="4"/>
  <c r="J92" i="4"/>
  <c r="J102" i="4"/>
  <c r="J124" i="4"/>
  <c r="J132" i="4"/>
  <c r="J138" i="4"/>
  <c r="J144" i="4"/>
  <c r="J163" i="5"/>
  <c r="J173" i="5" s="1"/>
  <c r="J182" i="5"/>
  <c r="H32" i="2" s="1"/>
  <c r="J35" i="6"/>
  <c r="H34" i="2" s="1"/>
  <c r="J50" i="6"/>
  <c r="J54" i="6" s="1"/>
  <c r="J271" i="3"/>
  <c r="J273" i="3" s="1"/>
  <c r="H22" i="2" s="1"/>
  <c r="J153" i="4"/>
  <c r="J159" i="4"/>
  <c r="J165" i="4"/>
  <c r="J140" i="6"/>
  <c r="J148" i="6"/>
  <c r="J72" i="6"/>
  <c r="J84" i="6"/>
  <c r="J129" i="6"/>
  <c r="H60" i="2" s="1"/>
  <c r="J97" i="6"/>
  <c r="J105" i="6" s="1"/>
  <c r="H58" i="2" s="1"/>
  <c r="H42" i="2"/>
  <c r="J218" i="3"/>
  <c r="J205" i="3"/>
  <c r="J211" i="3" s="1"/>
  <c r="H44" i="2" s="1"/>
  <c r="J144" i="3"/>
  <c r="J146" i="3" s="1"/>
  <c r="H40" i="2" s="1"/>
  <c r="J191" i="5"/>
  <c r="J205" i="5" s="1"/>
  <c r="H54" i="2"/>
  <c r="K112" i="3"/>
  <c r="I14" i="2" s="1"/>
  <c r="K129" i="3"/>
  <c r="K176" i="3"/>
  <c r="K250" i="3"/>
  <c r="K258" i="3"/>
  <c r="K80" i="4"/>
  <c r="K92" i="4"/>
  <c r="K124" i="4"/>
  <c r="K132" i="4"/>
  <c r="K138" i="4"/>
  <c r="K144" i="4"/>
  <c r="K163" i="5"/>
  <c r="K173" i="5" s="1"/>
  <c r="K182" i="5"/>
  <c r="I32" i="2" s="1"/>
  <c r="K35" i="6"/>
  <c r="I34" i="2" s="1"/>
  <c r="K50" i="6"/>
  <c r="K54" i="6" s="1"/>
  <c r="K271" i="3"/>
  <c r="K273" i="3" s="1"/>
  <c r="I22" i="2" s="1"/>
  <c r="K153" i="4"/>
  <c r="K159" i="4"/>
  <c r="K165" i="4"/>
  <c r="K140" i="6"/>
  <c r="K148" i="6"/>
  <c r="K72" i="6"/>
  <c r="K84" i="6"/>
  <c r="K129" i="6"/>
  <c r="I60" i="2" s="1"/>
  <c r="K97" i="6"/>
  <c r="K105" i="6" s="1"/>
  <c r="I58" i="2" s="1"/>
  <c r="I42" i="2"/>
  <c r="K218" i="3"/>
  <c r="K205" i="3"/>
  <c r="K211" i="3" s="1"/>
  <c r="I44" i="2" s="1"/>
  <c r="K144" i="3"/>
  <c r="K146" i="3" s="1"/>
  <c r="I40" i="2" s="1"/>
  <c r="K191" i="5"/>
  <c r="K205" i="5" s="1"/>
  <c r="I54" i="2"/>
  <c r="L112" i="3"/>
  <c r="J14" i="2" s="1"/>
  <c r="L129" i="3"/>
  <c r="L176" i="3"/>
  <c r="L250" i="3"/>
  <c r="L258" i="3"/>
  <c r="L124" i="4"/>
  <c r="D130" i="4" s="1"/>
  <c r="L163" i="5"/>
  <c r="L173" i="5" s="1"/>
  <c r="L182" i="5"/>
  <c r="J32" i="2" s="1"/>
  <c r="L35" i="6"/>
  <c r="J34" i="2" s="1"/>
  <c r="L50" i="6"/>
  <c r="L54" i="6" s="1"/>
  <c r="L271" i="3"/>
  <c r="L273" i="3" s="1"/>
  <c r="J22" i="2" s="1"/>
  <c r="L140" i="6"/>
  <c r="L148" i="6"/>
  <c r="L84" i="6"/>
  <c r="L86" i="6" s="1"/>
  <c r="J56" i="2" s="1"/>
  <c r="L129" i="6"/>
  <c r="J60" i="2" s="1"/>
  <c r="L97" i="6"/>
  <c r="L105" i="6" s="1"/>
  <c r="J58" i="2" s="1"/>
  <c r="J42" i="2"/>
  <c r="L218" i="3"/>
  <c r="L205" i="3"/>
  <c r="L211" i="3" s="1"/>
  <c r="J44" i="2" s="1"/>
  <c r="L144" i="3"/>
  <c r="L146" i="3" s="1"/>
  <c r="J40" i="2" s="1"/>
  <c r="L191" i="5"/>
  <c r="L205" i="5" s="1"/>
  <c r="J54" i="2"/>
  <c r="L164" i="5"/>
  <c r="L174" i="5" s="1"/>
  <c r="K164" i="5"/>
  <c r="K174" i="5" s="1"/>
  <c r="J164" i="5"/>
  <c r="J174" i="5" s="1"/>
  <c r="I164" i="5"/>
  <c r="I174" i="5" s="1"/>
  <c r="H164" i="5"/>
  <c r="H174" i="5" s="1"/>
  <c r="G164" i="5"/>
  <c r="G174" i="5" s="1"/>
  <c r="F164" i="5"/>
  <c r="F174" i="5" s="1"/>
  <c r="E164" i="5"/>
  <c r="E174" i="5" s="1"/>
  <c r="L206" i="3"/>
  <c r="L212" i="3" s="1"/>
  <c r="J45" i="2" s="1"/>
  <c r="K206" i="3"/>
  <c r="K212" i="3" s="1"/>
  <c r="I45" i="2" s="1"/>
  <c r="J206" i="3"/>
  <c r="J212" i="3" s="1"/>
  <c r="H45" i="2" s="1"/>
  <c r="I206" i="3"/>
  <c r="I212" i="3" s="1"/>
  <c r="G45" i="2" s="1"/>
  <c r="H206" i="3"/>
  <c r="H212" i="3" s="1"/>
  <c r="F45" i="2" s="1"/>
  <c r="G206" i="3"/>
  <c r="G212" i="3" s="1"/>
  <c r="E45" i="2" s="1"/>
  <c r="F206" i="3"/>
  <c r="F212" i="3" s="1"/>
  <c r="D45" i="2" s="1"/>
  <c r="E206" i="3"/>
  <c r="E212" i="3" s="1"/>
  <c r="C45" i="2" s="1"/>
  <c r="L73" i="6"/>
  <c r="L85" i="6"/>
  <c r="K73" i="6"/>
  <c r="K85" i="6"/>
  <c r="J73" i="6"/>
  <c r="J85" i="6"/>
  <c r="I73" i="6"/>
  <c r="I85" i="6"/>
  <c r="H73" i="6"/>
  <c r="H85" i="6"/>
  <c r="G73" i="6"/>
  <c r="G85" i="6"/>
  <c r="F73" i="6"/>
  <c r="F85" i="6"/>
  <c r="E73" i="6"/>
  <c r="E85" i="6"/>
  <c r="L183" i="5"/>
  <c r="J33" i="2" s="1"/>
  <c r="K183" i="5"/>
  <c r="I33" i="2" s="1"/>
  <c r="J183" i="5"/>
  <c r="H33" i="2" s="1"/>
  <c r="I183" i="5"/>
  <c r="G33" i="2" s="1"/>
  <c r="H183" i="5"/>
  <c r="F33" i="2" s="1"/>
  <c r="G183" i="5"/>
  <c r="E33" i="2" s="1"/>
  <c r="F183" i="5"/>
  <c r="D33" i="2" s="1"/>
  <c r="E183" i="5"/>
  <c r="C33" i="2" s="1"/>
  <c r="D23" i="5"/>
  <c r="B71" i="9" s="1"/>
  <c r="E36" i="6"/>
  <c r="C35" i="2" s="1"/>
  <c r="F36" i="6"/>
  <c r="G36" i="6"/>
  <c r="E35" i="2" s="1"/>
  <c r="H36" i="6"/>
  <c r="F35" i="2" s="1"/>
  <c r="I36" i="6"/>
  <c r="G35" i="2" s="1"/>
  <c r="J36" i="6"/>
  <c r="H35" i="2" s="1"/>
  <c r="K36" i="6"/>
  <c r="I35" i="2" s="1"/>
  <c r="L36" i="6"/>
  <c r="J35" i="2" s="1"/>
  <c r="E81" i="4"/>
  <c r="E87" i="4"/>
  <c r="E93" i="4"/>
  <c r="E103" i="4"/>
  <c r="F81" i="4"/>
  <c r="F87" i="4"/>
  <c r="F93" i="4"/>
  <c r="F103" i="4"/>
  <c r="G81" i="4"/>
  <c r="G87" i="4"/>
  <c r="G93" i="4"/>
  <c r="G103" i="4"/>
  <c r="H81" i="4"/>
  <c r="H87" i="4"/>
  <c r="H93" i="4"/>
  <c r="H103" i="4"/>
  <c r="I81" i="4"/>
  <c r="I87" i="4"/>
  <c r="I93" i="4"/>
  <c r="I103" i="4"/>
  <c r="J81" i="4"/>
  <c r="J87" i="4"/>
  <c r="J93" i="4"/>
  <c r="J103" i="4"/>
  <c r="K81" i="4"/>
  <c r="K87" i="4"/>
  <c r="K93" i="4"/>
  <c r="K103" i="4"/>
  <c r="D61" i="4"/>
  <c r="D265" i="3"/>
  <c r="B58" i="9" s="1"/>
  <c r="D242" i="3"/>
  <c r="B53" i="9" s="1"/>
  <c r="D214" i="3"/>
  <c r="E219" i="3"/>
  <c r="E227" i="3"/>
  <c r="F219" i="3"/>
  <c r="F227" i="3"/>
  <c r="G219" i="3"/>
  <c r="G227" i="3"/>
  <c r="H219" i="3"/>
  <c r="H227" i="3"/>
  <c r="I219" i="3"/>
  <c r="I227" i="3"/>
  <c r="J219" i="3"/>
  <c r="J227" i="3"/>
  <c r="K219" i="3"/>
  <c r="K227" i="3"/>
  <c r="L219" i="3"/>
  <c r="L227" i="3"/>
  <c r="D229" i="3"/>
  <c r="D228" i="3"/>
  <c r="D225" i="3"/>
  <c r="D224" i="3"/>
  <c r="D223" i="3"/>
  <c r="D222" i="3"/>
  <c r="D221" i="3"/>
  <c r="D220" i="3"/>
  <c r="D216" i="3"/>
  <c r="D215" i="3"/>
  <c r="D210" i="3"/>
  <c r="D209" i="3"/>
  <c r="D208" i="3"/>
  <c r="D207" i="3"/>
  <c r="D202" i="3"/>
  <c r="D201" i="3"/>
  <c r="D204" i="3"/>
  <c r="D203" i="3"/>
  <c r="E190" i="3"/>
  <c r="C43" i="2" s="1"/>
  <c r="F190" i="3"/>
  <c r="D43" i="2" s="1"/>
  <c r="G190" i="3"/>
  <c r="E43" i="2" s="1"/>
  <c r="H190" i="3"/>
  <c r="F43" i="2" s="1"/>
  <c r="I190" i="3"/>
  <c r="G43" i="2" s="1"/>
  <c r="J190" i="3"/>
  <c r="H43" i="2" s="1"/>
  <c r="K190" i="3"/>
  <c r="I43" i="2" s="1"/>
  <c r="L190" i="3"/>
  <c r="J43" i="2" s="1"/>
  <c r="D186" i="3"/>
  <c r="D185" i="3"/>
  <c r="D184" i="3"/>
  <c r="D183" i="3"/>
  <c r="D182" i="3"/>
  <c r="C48" i="9" s="1"/>
  <c r="C49" i="9" s="1"/>
  <c r="D181" i="3"/>
  <c r="B48" i="9" s="1"/>
  <c r="E177" i="3"/>
  <c r="F177" i="3"/>
  <c r="G177" i="3"/>
  <c r="H177" i="3"/>
  <c r="I177" i="3"/>
  <c r="J177" i="3"/>
  <c r="K177" i="3"/>
  <c r="L177" i="3"/>
  <c r="D175" i="3"/>
  <c r="D174" i="3"/>
  <c r="D173" i="3"/>
  <c r="D172" i="3"/>
  <c r="D171" i="3"/>
  <c r="D170" i="3"/>
  <c r="D167" i="3"/>
  <c r="D166" i="3"/>
  <c r="D165" i="3"/>
  <c r="D164" i="3"/>
  <c r="D163" i="3"/>
  <c r="D162" i="3"/>
  <c r="D161" i="3"/>
  <c r="D160" i="3"/>
  <c r="D159" i="3"/>
  <c r="C43" i="9" s="1"/>
  <c r="D158" i="3"/>
  <c r="B43" i="9" s="1"/>
  <c r="E145" i="3"/>
  <c r="E147" i="3" s="1"/>
  <c r="C41" i="2" s="1"/>
  <c r="F145" i="3"/>
  <c r="F147" i="3" s="1"/>
  <c r="D41" i="2" s="1"/>
  <c r="G145" i="3"/>
  <c r="G147" i="3" s="1"/>
  <c r="E41" i="2" s="1"/>
  <c r="H145" i="3"/>
  <c r="H147" i="3" s="1"/>
  <c r="F41" i="2" s="1"/>
  <c r="I145" i="3"/>
  <c r="I147" i="3" s="1"/>
  <c r="G41" i="2" s="1"/>
  <c r="J145" i="3"/>
  <c r="J147" i="3" s="1"/>
  <c r="H41" i="2" s="1"/>
  <c r="K145" i="3"/>
  <c r="K147" i="3" s="1"/>
  <c r="I41" i="2" s="1"/>
  <c r="L145" i="3"/>
  <c r="L147" i="3" s="1"/>
  <c r="J41" i="2" s="1"/>
  <c r="D143" i="3"/>
  <c r="D142" i="3"/>
  <c r="D141" i="3"/>
  <c r="D140" i="3"/>
  <c r="D139" i="3"/>
  <c r="D138" i="3"/>
  <c r="D137" i="3"/>
  <c r="E122" i="3"/>
  <c r="E130" i="3"/>
  <c r="F122" i="3"/>
  <c r="F130" i="3"/>
  <c r="G122" i="3"/>
  <c r="G130" i="3"/>
  <c r="H122" i="3"/>
  <c r="H130" i="3"/>
  <c r="I122" i="3"/>
  <c r="I130" i="3"/>
  <c r="J122" i="3"/>
  <c r="J130" i="3"/>
  <c r="K122" i="3"/>
  <c r="K130" i="3"/>
  <c r="L130" i="3"/>
  <c r="L134" i="3" s="1"/>
  <c r="J17" i="2" s="1"/>
  <c r="D132" i="3"/>
  <c r="D131" i="3"/>
  <c r="D128" i="3"/>
  <c r="D127" i="3"/>
  <c r="D126" i="3"/>
  <c r="D125" i="3"/>
  <c r="D124" i="3"/>
  <c r="D123" i="3"/>
  <c r="D120" i="3"/>
  <c r="D119" i="3"/>
  <c r="D118" i="3"/>
  <c r="D117" i="3"/>
  <c r="D116" i="3"/>
  <c r="D115" i="3"/>
  <c r="E113" i="3"/>
  <c r="C15" i="2" s="1"/>
  <c r="F113" i="3"/>
  <c r="G113" i="3"/>
  <c r="E15" i="2" s="1"/>
  <c r="H113" i="3"/>
  <c r="F15" i="2" s="1"/>
  <c r="I113" i="3"/>
  <c r="G15" i="2" s="1"/>
  <c r="J113" i="3"/>
  <c r="H15" i="2" s="1"/>
  <c r="K113" i="3"/>
  <c r="I15" i="2" s="1"/>
  <c r="L113" i="3"/>
  <c r="J15" i="2" s="1"/>
  <c r="D111" i="3"/>
  <c r="D110" i="3"/>
  <c r="D108" i="3"/>
  <c r="C38" i="9"/>
  <c r="B38" i="9"/>
  <c r="C37" i="9"/>
  <c r="B37" i="9"/>
  <c r="D83" i="3"/>
  <c r="D82" i="3"/>
  <c r="D81" i="3"/>
  <c r="D80" i="3"/>
  <c r="D79" i="3"/>
  <c r="D78" i="3"/>
  <c r="D77" i="3"/>
  <c r="D76" i="3"/>
  <c r="D75" i="3"/>
  <c r="D74" i="3"/>
  <c r="D73" i="3"/>
  <c r="C32" i="9" s="1"/>
  <c r="D72" i="3"/>
  <c r="B32" i="9" s="1"/>
  <c r="D71" i="3"/>
  <c r="C31" i="9" s="1"/>
  <c r="D70" i="3"/>
  <c r="B31" i="9" s="1"/>
  <c r="D69" i="3"/>
  <c r="D68" i="3"/>
  <c r="D67" i="3"/>
  <c r="C30" i="9" s="1"/>
  <c r="D66" i="3"/>
  <c r="B30" i="9" s="1"/>
  <c r="D65" i="3"/>
  <c r="D64" i="3"/>
  <c r="D63" i="3"/>
  <c r="C29" i="9" s="1"/>
  <c r="D62" i="3"/>
  <c r="B29" i="9" s="1"/>
  <c r="D61" i="3"/>
  <c r="C28" i="9" s="1"/>
  <c r="D60" i="3"/>
  <c r="B28" i="9" s="1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C27" i="9" s="1"/>
  <c r="D27" i="3"/>
  <c r="B27" i="9" s="1"/>
  <c r="D26" i="3"/>
  <c r="C26" i="9" s="1"/>
  <c r="D25" i="3"/>
  <c r="B26" i="9" s="1"/>
  <c r="D22" i="3"/>
  <c r="C24" i="9" s="1"/>
  <c r="D21" i="3"/>
  <c r="B24" i="9" s="1"/>
  <c r="D20" i="3"/>
  <c r="D19" i="3"/>
  <c r="D18" i="3"/>
  <c r="C23" i="9" s="1"/>
  <c r="D17" i="3"/>
  <c r="B23" i="9" s="1"/>
  <c r="D16" i="3"/>
  <c r="D14" i="3"/>
  <c r="C22" i="9" s="1"/>
  <c r="D13" i="3"/>
  <c r="B22" i="9" s="1"/>
  <c r="D12" i="3"/>
  <c r="C21" i="9" s="1"/>
  <c r="D11" i="3"/>
  <c r="B21" i="9" s="1"/>
  <c r="E154" i="4"/>
  <c r="E160" i="4"/>
  <c r="E166" i="4"/>
  <c r="E141" i="6"/>
  <c r="E149" i="6"/>
  <c r="E130" i="6"/>
  <c r="C61" i="2" s="1"/>
  <c r="E98" i="6"/>
  <c r="E106" i="6" s="1"/>
  <c r="C59" i="2" s="1"/>
  <c r="E192" i="5"/>
  <c r="E206" i="5" s="1"/>
  <c r="C55" i="2"/>
  <c r="F154" i="4"/>
  <c r="F160" i="4"/>
  <c r="F166" i="4"/>
  <c r="F141" i="6"/>
  <c r="F149" i="6"/>
  <c r="F130" i="6"/>
  <c r="D61" i="2" s="1"/>
  <c r="F98" i="6"/>
  <c r="F106" i="6" s="1"/>
  <c r="F192" i="5"/>
  <c r="F206" i="5" s="1"/>
  <c r="D55" i="2"/>
  <c r="G154" i="4"/>
  <c r="G160" i="4"/>
  <c r="G166" i="4"/>
  <c r="G141" i="6"/>
  <c r="G149" i="6"/>
  <c r="G130" i="6"/>
  <c r="G98" i="6"/>
  <c r="G106" i="6" s="1"/>
  <c r="E59" i="2" s="1"/>
  <c r="G192" i="5"/>
  <c r="G206" i="5" s="1"/>
  <c r="E55" i="2"/>
  <c r="H154" i="4"/>
  <c r="H160" i="4"/>
  <c r="H166" i="4"/>
  <c r="H141" i="6"/>
  <c r="H149" i="6"/>
  <c r="H130" i="6"/>
  <c r="F61" i="2" s="1"/>
  <c r="H98" i="6"/>
  <c r="H106" i="6" s="1"/>
  <c r="F59" i="2" s="1"/>
  <c r="H192" i="5"/>
  <c r="H206" i="5" s="1"/>
  <c r="F55" i="2"/>
  <c r="I154" i="4"/>
  <c r="I160" i="4"/>
  <c r="I166" i="4"/>
  <c r="I141" i="6"/>
  <c r="I149" i="6"/>
  <c r="I130" i="6"/>
  <c r="G61" i="2" s="1"/>
  <c r="I98" i="6"/>
  <c r="I106" i="6" s="1"/>
  <c r="G59" i="2" s="1"/>
  <c r="I192" i="5"/>
  <c r="I206" i="5" s="1"/>
  <c r="G55" i="2"/>
  <c r="J154" i="4"/>
  <c r="J160" i="4"/>
  <c r="J166" i="4"/>
  <c r="J141" i="6"/>
  <c r="J149" i="6"/>
  <c r="J130" i="6"/>
  <c r="H61" i="2" s="1"/>
  <c r="J98" i="6"/>
  <c r="J106" i="6" s="1"/>
  <c r="H59" i="2" s="1"/>
  <c r="J192" i="5"/>
  <c r="J206" i="5" s="1"/>
  <c r="H55" i="2"/>
  <c r="K154" i="4"/>
  <c r="K160" i="4"/>
  <c r="K166" i="4"/>
  <c r="K141" i="6"/>
  <c r="K149" i="6"/>
  <c r="K130" i="6"/>
  <c r="I61" i="2" s="1"/>
  <c r="K98" i="6"/>
  <c r="K106" i="6" s="1"/>
  <c r="I59" i="2" s="1"/>
  <c r="K192" i="5"/>
  <c r="K206" i="5" s="1"/>
  <c r="I55" i="2"/>
  <c r="L154" i="4"/>
  <c r="L160" i="4" s="1"/>
  <c r="L141" i="6"/>
  <c r="L149" i="6"/>
  <c r="L130" i="6"/>
  <c r="J61" i="2" s="1"/>
  <c r="L98" i="6"/>
  <c r="L106" i="6" s="1"/>
  <c r="J59" i="2" s="1"/>
  <c r="L192" i="5"/>
  <c r="L206" i="5" s="1"/>
  <c r="J55" i="2"/>
  <c r="E251" i="3"/>
  <c r="E259" i="3"/>
  <c r="E125" i="4"/>
  <c r="E133" i="4"/>
  <c r="E139" i="4"/>
  <c r="E145" i="4"/>
  <c r="E51" i="6"/>
  <c r="E55" i="6" s="1"/>
  <c r="F251" i="3"/>
  <c r="F259" i="3"/>
  <c r="F125" i="4"/>
  <c r="F133" i="4"/>
  <c r="F139" i="4"/>
  <c r="F145" i="4"/>
  <c r="F51" i="6"/>
  <c r="F55" i="6" s="1"/>
  <c r="F272" i="3"/>
  <c r="F274" i="3" s="1"/>
  <c r="D23" i="2" s="1"/>
  <c r="G251" i="3"/>
  <c r="G259" i="3"/>
  <c r="G125" i="4"/>
  <c r="G133" i="4"/>
  <c r="G139" i="4"/>
  <c r="G145" i="4"/>
  <c r="G51" i="6"/>
  <c r="G55" i="6" s="1"/>
  <c r="G272" i="3"/>
  <c r="G274" i="3" s="1"/>
  <c r="E23" i="2" s="1"/>
  <c r="H251" i="3"/>
  <c r="H259" i="3"/>
  <c r="H125" i="4"/>
  <c r="H133" i="4"/>
  <c r="H139" i="4"/>
  <c r="H145" i="4"/>
  <c r="H51" i="6"/>
  <c r="H55" i="6" s="1"/>
  <c r="H272" i="3"/>
  <c r="H274" i="3" s="1"/>
  <c r="F23" i="2" s="1"/>
  <c r="I251" i="3"/>
  <c r="I259" i="3"/>
  <c r="I125" i="4"/>
  <c r="I133" i="4"/>
  <c r="I139" i="4"/>
  <c r="I145" i="4"/>
  <c r="I51" i="6"/>
  <c r="I55" i="6" s="1"/>
  <c r="I272" i="3"/>
  <c r="I274" i="3" s="1"/>
  <c r="G23" i="2" s="1"/>
  <c r="J251" i="3"/>
  <c r="J259" i="3"/>
  <c r="J125" i="4"/>
  <c r="J133" i="4"/>
  <c r="J139" i="4"/>
  <c r="J145" i="4"/>
  <c r="J51" i="6"/>
  <c r="J55" i="6" s="1"/>
  <c r="J272" i="3"/>
  <c r="J274" i="3" s="1"/>
  <c r="H23" i="2" s="1"/>
  <c r="K251" i="3"/>
  <c r="K259" i="3"/>
  <c r="K125" i="4"/>
  <c r="K133" i="4"/>
  <c r="K139" i="4"/>
  <c r="K145" i="4"/>
  <c r="K51" i="6"/>
  <c r="K55" i="6" s="1"/>
  <c r="K272" i="3"/>
  <c r="K274" i="3" s="1"/>
  <c r="I23" i="2" s="1"/>
  <c r="L251" i="3"/>
  <c r="L259" i="3"/>
  <c r="L125" i="4"/>
  <c r="L51" i="6"/>
  <c r="L55" i="6" s="1"/>
  <c r="L272" i="3"/>
  <c r="L274" i="3" s="1"/>
  <c r="J23" i="2" s="1"/>
  <c r="D29" i="6"/>
  <c r="D30" i="6"/>
  <c r="D11" i="6"/>
  <c r="D13" i="6"/>
  <c r="D15" i="6"/>
  <c r="D17" i="6"/>
  <c r="D19" i="6"/>
  <c r="D21" i="6"/>
  <c r="D23" i="6"/>
  <c r="D25" i="6"/>
  <c r="D27" i="6"/>
  <c r="D31" i="6"/>
  <c r="D33" i="6"/>
  <c r="D12" i="6"/>
  <c r="D14" i="6"/>
  <c r="D16" i="6"/>
  <c r="D18" i="6"/>
  <c r="D20" i="6"/>
  <c r="D22" i="6"/>
  <c r="D24" i="6"/>
  <c r="D26" i="6"/>
  <c r="D28" i="6"/>
  <c r="D32" i="6"/>
  <c r="D34" i="6"/>
  <c r="D107" i="6"/>
  <c r="D56" i="6"/>
  <c r="D1" i="6"/>
  <c r="D147" i="5"/>
  <c r="D114" i="5"/>
  <c r="D55" i="5"/>
  <c r="D1" i="5"/>
  <c r="D106" i="4"/>
  <c r="D63" i="4"/>
  <c r="D1" i="4"/>
  <c r="D232" i="3"/>
  <c r="D191" i="3"/>
  <c r="D148" i="3"/>
  <c r="D86" i="3"/>
  <c r="D51" i="3"/>
  <c r="D1" i="3"/>
  <c r="L112" i="6"/>
  <c r="G112" i="6"/>
  <c r="B112" i="6"/>
  <c r="M109" i="6"/>
  <c r="J109" i="6"/>
  <c r="F109" i="6"/>
  <c r="B109" i="6"/>
  <c r="L61" i="6"/>
  <c r="G61" i="6"/>
  <c r="B61" i="6"/>
  <c r="M58" i="6"/>
  <c r="J58" i="6"/>
  <c r="F58" i="6"/>
  <c r="B58" i="6"/>
  <c r="L6" i="6"/>
  <c r="G6" i="6"/>
  <c r="B6" i="6"/>
  <c r="M3" i="6"/>
  <c r="J3" i="6"/>
  <c r="F3" i="6"/>
  <c r="B3" i="6"/>
  <c r="L152" i="5"/>
  <c r="G152" i="5"/>
  <c r="B152" i="5"/>
  <c r="M149" i="5"/>
  <c r="J149" i="5"/>
  <c r="F149" i="5"/>
  <c r="B149" i="5"/>
  <c r="L119" i="5"/>
  <c r="G119" i="5"/>
  <c r="B119" i="5"/>
  <c r="M116" i="5"/>
  <c r="J116" i="5"/>
  <c r="F116" i="5"/>
  <c r="B116" i="5"/>
  <c r="L60" i="5"/>
  <c r="G60" i="5"/>
  <c r="B60" i="5"/>
  <c r="M57" i="5"/>
  <c r="J57" i="5"/>
  <c r="F57" i="5"/>
  <c r="B57" i="5"/>
  <c r="L6" i="5"/>
  <c r="G6" i="5"/>
  <c r="B6" i="5"/>
  <c r="M3" i="5"/>
  <c r="J3" i="5"/>
  <c r="F3" i="5"/>
  <c r="B3" i="5"/>
  <c r="L111" i="4"/>
  <c r="G111" i="4"/>
  <c r="B111" i="4"/>
  <c r="M108" i="4"/>
  <c r="J108" i="4"/>
  <c r="F108" i="4"/>
  <c r="B108" i="4"/>
  <c r="L68" i="4"/>
  <c r="G68" i="4"/>
  <c r="B68" i="4"/>
  <c r="M65" i="4"/>
  <c r="J65" i="4"/>
  <c r="F65" i="4"/>
  <c r="B65" i="4"/>
  <c r="L6" i="4"/>
  <c r="G6" i="4"/>
  <c r="B6" i="4"/>
  <c r="M3" i="4"/>
  <c r="J3" i="4"/>
  <c r="F3" i="4"/>
  <c r="B3" i="4"/>
  <c r="L237" i="3"/>
  <c r="G237" i="3"/>
  <c r="B237" i="3"/>
  <c r="M234" i="3"/>
  <c r="J234" i="3"/>
  <c r="F234" i="3"/>
  <c r="B234" i="3"/>
  <c r="L196" i="3"/>
  <c r="G196" i="3"/>
  <c r="B196" i="3"/>
  <c r="M193" i="3"/>
  <c r="J193" i="3"/>
  <c r="F193" i="3"/>
  <c r="B193" i="3"/>
  <c r="L153" i="3"/>
  <c r="G153" i="3"/>
  <c r="B153" i="3"/>
  <c r="M150" i="3"/>
  <c r="J150" i="3"/>
  <c r="F150" i="3"/>
  <c r="B150" i="3"/>
  <c r="L91" i="3"/>
  <c r="G91" i="3"/>
  <c r="B91" i="3"/>
  <c r="M88" i="3"/>
  <c r="J88" i="3"/>
  <c r="F88" i="3"/>
  <c r="B88" i="3"/>
  <c r="L56" i="3"/>
  <c r="G56" i="3"/>
  <c r="B56" i="3"/>
  <c r="M53" i="3"/>
  <c r="J53" i="3"/>
  <c r="F53" i="3"/>
  <c r="B53" i="3"/>
  <c r="F3" i="3"/>
  <c r="J3" i="3"/>
  <c r="M3" i="3"/>
  <c r="D209" i="5"/>
  <c r="D208" i="5"/>
  <c r="M232" i="3"/>
  <c r="D270" i="3"/>
  <c r="D269" i="3"/>
  <c r="D268" i="3"/>
  <c r="D267" i="3"/>
  <c r="D266" i="3"/>
  <c r="C58" i="9" s="1"/>
  <c r="C59" i="9" s="1"/>
  <c r="D261" i="3"/>
  <c r="D260" i="3"/>
  <c r="D257" i="3"/>
  <c r="D256" i="3"/>
  <c r="D255" i="3"/>
  <c r="D254" i="3"/>
  <c r="D253" i="3"/>
  <c r="D252" i="3"/>
  <c r="D249" i="3"/>
  <c r="D248" i="3"/>
  <c r="D247" i="3"/>
  <c r="D246" i="3"/>
  <c r="D245" i="3"/>
  <c r="D244" i="3"/>
  <c r="D243" i="3"/>
  <c r="C53" i="9" s="1"/>
  <c r="C54" i="9" s="1"/>
  <c r="M271" i="3"/>
  <c r="M272" i="3"/>
  <c r="M51" i="3"/>
  <c r="M191" i="3"/>
  <c r="M148" i="3"/>
  <c r="M86" i="3"/>
  <c r="D80" i="5"/>
  <c r="B79" i="9" s="1"/>
  <c r="D82" i="5"/>
  <c r="D21" i="5"/>
  <c r="B70" i="9" s="1"/>
  <c r="D101" i="5"/>
  <c r="D100" i="5"/>
  <c r="D172" i="5"/>
  <c r="D171" i="5"/>
  <c r="D166" i="5"/>
  <c r="D165" i="5"/>
  <c r="D204" i="5"/>
  <c r="D203" i="5"/>
  <c r="D198" i="5"/>
  <c r="D197" i="5"/>
  <c r="D196" i="5"/>
  <c r="D195" i="5"/>
  <c r="D194" i="5"/>
  <c r="D193" i="5"/>
  <c r="D190" i="5"/>
  <c r="D189" i="5"/>
  <c r="D188" i="5"/>
  <c r="D187" i="5"/>
  <c r="D186" i="5"/>
  <c r="D185" i="5"/>
  <c r="D181" i="5"/>
  <c r="D180" i="5"/>
  <c r="D179" i="5"/>
  <c r="D178" i="5"/>
  <c r="D177" i="5"/>
  <c r="D176" i="5"/>
  <c r="D162" i="5"/>
  <c r="D161" i="5"/>
  <c r="D160" i="5"/>
  <c r="D159" i="5"/>
  <c r="D158" i="5"/>
  <c r="C88" i="9" s="1"/>
  <c r="C89" i="9" s="1"/>
  <c r="D157" i="5"/>
  <c r="B88" i="9" s="1"/>
  <c r="D142" i="5"/>
  <c r="D141" i="5"/>
  <c r="D140" i="5"/>
  <c r="D139" i="5"/>
  <c r="D136" i="5"/>
  <c r="D135" i="5"/>
  <c r="D134" i="5"/>
  <c r="D133" i="5"/>
  <c r="D132" i="5"/>
  <c r="D131" i="5"/>
  <c r="D128" i="5"/>
  <c r="C83" i="9" s="1"/>
  <c r="D127" i="5"/>
  <c r="B83" i="9" s="1"/>
  <c r="D126" i="5"/>
  <c r="D125" i="5"/>
  <c r="D124" i="5"/>
  <c r="D123" i="5"/>
  <c r="D111" i="5"/>
  <c r="D110" i="5"/>
  <c r="D109" i="5"/>
  <c r="D108" i="5"/>
  <c r="D107" i="5"/>
  <c r="D106" i="5"/>
  <c r="D105" i="5"/>
  <c r="C82" i="9" s="1"/>
  <c r="D104" i="5"/>
  <c r="B82" i="9" s="1"/>
  <c r="D99" i="5"/>
  <c r="D98" i="5"/>
  <c r="D97" i="5"/>
  <c r="D96" i="5"/>
  <c r="D95" i="5"/>
  <c r="C81" i="9" s="1"/>
  <c r="D94" i="5"/>
  <c r="B81" i="9" s="1"/>
  <c r="D91" i="5"/>
  <c r="D90" i="5"/>
  <c r="D89" i="5"/>
  <c r="D88" i="5"/>
  <c r="D87" i="5"/>
  <c r="C80" i="9" s="1"/>
  <c r="D86" i="5"/>
  <c r="B80" i="9" s="1"/>
  <c r="D83" i="5"/>
  <c r="D81" i="5"/>
  <c r="C79" i="9" s="1"/>
  <c r="D77" i="5"/>
  <c r="D76" i="5"/>
  <c r="D75" i="5"/>
  <c r="D74" i="5"/>
  <c r="D73" i="5"/>
  <c r="C78" i="9" s="1"/>
  <c r="D72" i="5"/>
  <c r="B78" i="9" s="1"/>
  <c r="D69" i="5"/>
  <c r="C77" i="9" s="1"/>
  <c r="D68" i="5"/>
  <c r="B77" i="9" s="1"/>
  <c r="D67" i="5"/>
  <c r="D66" i="5"/>
  <c r="D65" i="5"/>
  <c r="D64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C74" i="9" s="1"/>
  <c r="D29" i="5"/>
  <c r="B74" i="9" s="1"/>
  <c r="D28" i="5"/>
  <c r="C73" i="9" s="1"/>
  <c r="D27" i="5"/>
  <c r="B73" i="9" s="1"/>
  <c r="D26" i="5"/>
  <c r="C72" i="9" s="1"/>
  <c r="D25" i="5"/>
  <c r="B72" i="9" s="1"/>
  <c r="D24" i="5"/>
  <c r="C71" i="9" s="1"/>
  <c r="D22" i="5"/>
  <c r="C70" i="9" s="1"/>
  <c r="D16" i="5"/>
  <c r="D15" i="5"/>
  <c r="D12" i="5"/>
  <c r="D11" i="5"/>
  <c r="M1" i="5"/>
  <c r="M55" i="5"/>
  <c r="M114" i="5"/>
  <c r="M147" i="5"/>
  <c r="D122" i="6"/>
  <c r="D121" i="6"/>
  <c r="D39" i="6"/>
  <c r="D40" i="6"/>
  <c r="D41" i="6"/>
  <c r="D139" i="6"/>
  <c r="D138" i="6"/>
  <c r="D137" i="6"/>
  <c r="D136" i="6"/>
  <c r="D147" i="6"/>
  <c r="D146" i="6"/>
  <c r="D145" i="6"/>
  <c r="D144" i="6"/>
  <c r="D143" i="6"/>
  <c r="D142" i="6"/>
  <c r="D135" i="6"/>
  <c r="D134" i="6"/>
  <c r="D133" i="6"/>
  <c r="D132" i="6"/>
  <c r="D128" i="6"/>
  <c r="D127" i="6"/>
  <c r="D124" i="6"/>
  <c r="D123" i="6"/>
  <c r="D120" i="6"/>
  <c r="D119" i="6"/>
  <c r="D118" i="6"/>
  <c r="D117" i="6"/>
  <c r="D104" i="6"/>
  <c r="D103" i="6"/>
  <c r="D102" i="6"/>
  <c r="D101" i="6"/>
  <c r="D100" i="6"/>
  <c r="D99" i="6"/>
  <c r="D96" i="6"/>
  <c r="D95" i="6"/>
  <c r="D94" i="6"/>
  <c r="D93" i="6"/>
  <c r="D92" i="6"/>
  <c r="D91" i="6"/>
  <c r="D90" i="6"/>
  <c r="D89" i="6"/>
  <c r="D83" i="6"/>
  <c r="D82" i="6"/>
  <c r="D81" i="6"/>
  <c r="D80" i="6"/>
  <c r="D79" i="6"/>
  <c r="D78" i="6"/>
  <c r="D77" i="6"/>
  <c r="D76" i="6"/>
  <c r="D53" i="6"/>
  <c r="D52" i="6"/>
  <c r="D49" i="6"/>
  <c r="D48" i="6"/>
  <c r="D47" i="6"/>
  <c r="D46" i="6"/>
  <c r="D75" i="6"/>
  <c r="D74" i="6"/>
  <c r="D71" i="6"/>
  <c r="D70" i="6"/>
  <c r="D69" i="6"/>
  <c r="D68" i="6"/>
  <c r="D67" i="6"/>
  <c r="D66" i="6"/>
  <c r="D43" i="6"/>
  <c r="D42" i="6"/>
  <c r="D38" i="6"/>
  <c r="M1" i="6"/>
  <c r="M56" i="6"/>
  <c r="M107" i="6"/>
  <c r="G6" i="3"/>
  <c r="B6" i="3"/>
  <c r="B3" i="3"/>
  <c r="M1" i="3"/>
  <c r="L6" i="3"/>
  <c r="D96" i="4"/>
  <c r="D94" i="4"/>
  <c r="D101" i="4"/>
  <c r="D100" i="4"/>
  <c r="D99" i="4"/>
  <c r="D98" i="4"/>
  <c r="M106" i="4"/>
  <c r="M63" i="4"/>
  <c r="D164" i="4"/>
  <c r="D163" i="4"/>
  <c r="D141" i="4"/>
  <c r="D140" i="4"/>
  <c r="D137" i="4"/>
  <c r="D136" i="4"/>
  <c r="D131" i="4"/>
  <c r="D129" i="4"/>
  <c r="D128" i="4"/>
  <c r="D127" i="4"/>
  <c r="D158" i="4"/>
  <c r="D156" i="4"/>
  <c r="D155" i="4"/>
  <c r="D123" i="4"/>
  <c r="D122" i="4"/>
  <c r="D121" i="4"/>
  <c r="D120" i="4"/>
  <c r="D119" i="4"/>
  <c r="D118" i="4"/>
  <c r="D117" i="4"/>
  <c r="D116" i="4"/>
  <c r="D152" i="4"/>
  <c r="D150" i="4"/>
  <c r="D149" i="4"/>
  <c r="D97" i="4"/>
  <c r="D95" i="4"/>
  <c r="D91" i="4"/>
  <c r="D90" i="4"/>
  <c r="D89" i="4"/>
  <c r="D88" i="4"/>
  <c r="D85" i="4"/>
  <c r="D84" i="4"/>
  <c r="D83" i="4"/>
  <c r="C65" i="9" s="1"/>
  <c r="D82" i="4"/>
  <c r="B65" i="9" s="1"/>
  <c r="D79" i="4"/>
  <c r="D78" i="4"/>
  <c r="D77" i="4"/>
  <c r="C64" i="9" s="1"/>
  <c r="D76" i="4"/>
  <c r="B64" i="9" s="1"/>
  <c r="D73" i="4"/>
  <c r="D62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205" i="5" l="1"/>
  <c r="H104" i="4"/>
  <c r="F24" i="2" s="1"/>
  <c r="D174" i="5"/>
  <c r="D162" i="4"/>
  <c r="L166" i="4"/>
  <c r="L168" i="4" s="1"/>
  <c r="J51" i="2" s="1"/>
  <c r="D126" i="4"/>
  <c r="L133" i="4"/>
  <c r="L132" i="4"/>
  <c r="D132" i="4" s="1"/>
  <c r="D187" i="3"/>
  <c r="D53" i="2"/>
  <c r="E52" i="2"/>
  <c r="D52" i="2"/>
  <c r="J52" i="2"/>
  <c r="H52" i="2"/>
  <c r="G52" i="2"/>
  <c r="F52" i="2"/>
  <c r="I52" i="2"/>
  <c r="D188" i="3"/>
  <c r="J53" i="2"/>
  <c r="C44" i="9"/>
  <c r="E53" i="2"/>
  <c r="F53" i="2"/>
  <c r="C53" i="2"/>
  <c r="D219" i="3"/>
  <c r="D73" i="6"/>
  <c r="C39" i="9"/>
  <c r="C84" i="9"/>
  <c r="C33" i="9"/>
  <c r="H53" i="2"/>
  <c r="J30" i="2"/>
  <c r="K263" i="3"/>
  <c r="I21" i="2" s="1"/>
  <c r="G53" i="2"/>
  <c r="C31" i="2"/>
  <c r="D191" i="5"/>
  <c r="C30" i="2"/>
  <c r="D93" i="4"/>
  <c r="C37" i="2"/>
  <c r="K87" i="6"/>
  <c r="I57" i="2" s="1"/>
  <c r="L87" i="6"/>
  <c r="J57" i="2" s="1"/>
  <c r="I86" i="6"/>
  <c r="G56" i="2" s="1"/>
  <c r="D210" i="5"/>
  <c r="E230" i="3"/>
  <c r="C46" i="2" s="1"/>
  <c r="F230" i="3"/>
  <c r="D46" i="2" s="1"/>
  <c r="L151" i="6"/>
  <c r="J63" i="2" s="1"/>
  <c r="L133" i="3"/>
  <c r="J16" i="2" s="1"/>
  <c r="H133" i="3"/>
  <c r="F16" i="2" s="1"/>
  <c r="G133" i="3"/>
  <c r="E16" i="2" s="1"/>
  <c r="G150" i="6"/>
  <c r="E62" i="2" s="1"/>
  <c r="D92" i="4"/>
  <c r="D86" i="4"/>
  <c r="G262" i="3"/>
  <c r="E20" i="2" s="1"/>
  <c r="H230" i="3"/>
  <c r="F46" i="2" s="1"/>
  <c r="K178" i="3"/>
  <c r="I18" i="2" s="1"/>
  <c r="J178" i="3"/>
  <c r="H18" i="2" s="1"/>
  <c r="L179" i="3"/>
  <c r="J19" i="2" s="1"/>
  <c r="D176" i="3"/>
  <c r="L231" i="3"/>
  <c r="J47" i="2" s="1"/>
  <c r="K231" i="3"/>
  <c r="I47" i="2" s="1"/>
  <c r="I230" i="3"/>
  <c r="G46" i="2" s="1"/>
  <c r="E133" i="3"/>
  <c r="C16" i="2" s="1"/>
  <c r="G230" i="3"/>
  <c r="E46" i="2" s="1"/>
  <c r="D258" i="3"/>
  <c r="G263" i="3"/>
  <c r="E21" i="2" s="1"/>
  <c r="D81" i="4"/>
  <c r="D154" i="4"/>
  <c r="D144" i="5"/>
  <c r="J31" i="2"/>
  <c r="D141" i="6"/>
  <c r="E151" i="6"/>
  <c r="C63" i="2" s="1"/>
  <c r="G37" i="2"/>
  <c r="I37" i="2"/>
  <c r="D31" i="2"/>
  <c r="D85" i="5"/>
  <c r="D54" i="5"/>
  <c r="D160" i="4"/>
  <c r="G231" i="3"/>
  <c r="E47" i="2" s="1"/>
  <c r="E231" i="3"/>
  <c r="C47" i="2" s="1"/>
  <c r="K179" i="3"/>
  <c r="I19" i="2" s="1"/>
  <c r="G179" i="3"/>
  <c r="E19" i="2" s="1"/>
  <c r="E179" i="3"/>
  <c r="C19" i="2" s="1"/>
  <c r="F150" i="6"/>
  <c r="D62" i="2" s="1"/>
  <c r="J86" i="6"/>
  <c r="H56" i="2" s="1"/>
  <c r="H86" i="6"/>
  <c r="F56" i="2" s="1"/>
  <c r="D72" i="6"/>
  <c r="H36" i="2"/>
  <c r="G36" i="2"/>
  <c r="F30" i="2"/>
  <c r="D79" i="5"/>
  <c r="D53" i="5"/>
  <c r="G167" i="4"/>
  <c r="E50" i="2" s="1"/>
  <c r="D102" i="4"/>
  <c r="H262" i="3"/>
  <c r="F20" i="2" s="1"/>
  <c r="K230" i="3"/>
  <c r="I46" i="2" s="1"/>
  <c r="J230" i="3"/>
  <c r="H46" i="2" s="1"/>
  <c r="I178" i="3"/>
  <c r="G18" i="2" s="1"/>
  <c r="F178" i="3"/>
  <c r="D18" i="2" s="1"/>
  <c r="D129" i="3"/>
  <c r="J134" i="3"/>
  <c r="H17" i="2" s="1"/>
  <c r="I134" i="3"/>
  <c r="G17" i="2" s="1"/>
  <c r="H134" i="3"/>
  <c r="F17" i="2" s="1"/>
  <c r="F134" i="3"/>
  <c r="D17" i="2" s="1"/>
  <c r="F36" i="2"/>
  <c r="I53" i="2"/>
  <c r="D192" i="5"/>
  <c r="H31" i="2"/>
  <c r="E31" i="2"/>
  <c r="I30" i="2"/>
  <c r="E30" i="2"/>
  <c r="D112" i="5"/>
  <c r="G31" i="2"/>
  <c r="I31" i="2"/>
  <c r="D182" i="5"/>
  <c r="D20" i="5"/>
  <c r="D44" i="5" s="1"/>
  <c r="D211" i="5"/>
  <c r="D163" i="5"/>
  <c r="D113" i="5"/>
  <c r="D137" i="5"/>
  <c r="D17" i="5"/>
  <c r="D143" i="5"/>
  <c r="D84" i="5"/>
  <c r="D138" i="5"/>
  <c r="D130" i="5"/>
  <c r="D71" i="5"/>
  <c r="D70" i="5"/>
  <c r="D78" i="5"/>
  <c r="D130" i="3"/>
  <c r="I179" i="3"/>
  <c r="G19" i="2" s="1"/>
  <c r="H179" i="3"/>
  <c r="F19" i="2" s="1"/>
  <c r="I231" i="3"/>
  <c r="G47" i="2" s="1"/>
  <c r="H231" i="3"/>
  <c r="F47" i="2" s="1"/>
  <c r="I263" i="3"/>
  <c r="G21" i="2" s="1"/>
  <c r="E263" i="3"/>
  <c r="C21" i="2" s="1"/>
  <c r="D103" i="4"/>
  <c r="H147" i="4"/>
  <c r="F27" i="2" s="1"/>
  <c r="J147" i="4"/>
  <c r="H27" i="2" s="1"/>
  <c r="D93" i="5"/>
  <c r="F31" i="2"/>
  <c r="D164" i="5"/>
  <c r="E37" i="2"/>
  <c r="I87" i="6"/>
  <c r="G57" i="2" s="1"/>
  <c r="E87" i="6"/>
  <c r="C57" i="2" s="1"/>
  <c r="G87" i="6"/>
  <c r="E57" i="2" s="1"/>
  <c r="H87" i="6"/>
  <c r="F57" i="2" s="1"/>
  <c r="I151" i="6"/>
  <c r="G63" i="2" s="1"/>
  <c r="J151" i="6"/>
  <c r="H63" i="2" s="1"/>
  <c r="H151" i="6"/>
  <c r="F63" i="2" s="1"/>
  <c r="F151" i="6"/>
  <c r="D63" i="2" s="1"/>
  <c r="D149" i="6"/>
  <c r="L150" i="6"/>
  <c r="J62" i="2" s="1"/>
  <c r="E150" i="6"/>
  <c r="C62" i="2" s="1"/>
  <c r="K151" i="6"/>
  <c r="I63" i="2" s="1"/>
  <c r="G151" i="6"/>
  <c r="E63" i="2" s="1"/>
  <c r="D126" i="6"/>
  <c r="D98" i="6"/>
  <c r="D85" i="6"/>
  <c r="F87" i="6"/>
  <c r="D57" i="2" s="1"/>
  <c r="J87" i="6"/>
  <c r="H57" i="2" s="1"/>
  <c r="D51" i="6"/>
  <c r="D45" i="6"/>
  <c r="H37" i="2"/>
  <c r="D37" i="2"/>
  <c r="J37" i="2"/>
  <c r="F37" i="2"/>
  <c r="D36" i="6"/>
  <c r="D35" i="2"/>
  <c r="B35" i="2" s="1"/>
  <c r="B33" i="2"/>
  <c r="D183" i="5"/>
  <c r="D103" i="5"/>
  <c r="L146" i="5"/>
  <c r="J29" i="2" s="1"/>
  <c r="E146" i="5"/>
  <c r="C29" i="2" s="1"/>
  <c r="F146" i="5"/>
  <c r="D29" i="2" s="1"/>
  <c r="G146" i="5"/>
  <c r="E29" i="2" s="1"/>
  <c r="H146" i="5"/>
  <c r="F29" i="2" s="1"/>
  <c r="K146" i="5"/>
  <c r="I29" i="2" s="1"/>
  <c r="K168" i="4"/>
  <c r="I51" i="2" s="1"/>
  <c r="I168" i="4"/>
  <c r="G51" i="2" s="1"/>
  <c r="J168" i="4"/>
  <c r="H51" i="2" s="1"/>
  <c r="H168" i="4"/>
  <c r="F51" i="2" s="1"/>
  <c r="G168" i="4"/>
  <c r="E51" i="2" s="1"/>
  <c r="F168" i="4"/>
  <c r="D51" i="2" s="1"/>
  <c r="E168" i="4"/>
  <c r="C51" i="2" s="1"/>
  <c r="I147" i="4"/>
  <c r="G27" i="2" s="1"/>
  <c r="F147" i="4"/>
  <c r="D27" i="2" s="1"/>
  <c r="D125" i="4"/>
  <c r="K147" i="4"/>
  <c r="I27" i="2" s="1"/>
  <c r="E147" i="4"/>
  <c r="C27" i="2" s="1"/>
  <c r="G147" i="4"/>
  <c r="E27" i="2" s="1"/>
  <c r="D87" i="4"/>
  <c r="I105" i="4"/>
  <c r="G25" i="2" s="1"/>
  <c r="K105" i="4"/>
  <c r="I25" i="2" s="1"/>
  <c r="J105" i="4"/>
  <c r="H25" i="2" s="1"/>
  <c r="L105" i="4"/>
  <c r="J25" i="2" s="1"/>
  <c r="G105" i="4"/>
  <c r="E25" i="2" s="1"/>
  <c r="E105" i="4"/>
  <c r="C25" i="2" s="1"/>
  <c r="D75" i="4"/>
  <c r="D12" i="4"/>
  <c r="C63" i="9" s="1"/>
  <c r="C66" i="9" s="1"/>
  <c r="H105" i="4"/>
  <c r="F25" i="2" s="1"/>
  <c r="F105" i="4"/>
  <c r="D25" i="2" s="1"/>
  <c r="D272" i="3"/>
  <c r="L263" i="3"/>
  <c r="J21" i="2" s="1"/>
  <c r="D251" i="3"/>
  <c r="H263" i="3"/>
  <c r="F21" i="2" s="1"/>
  <c r="F263" i="3"/>
  <c r="D21" i="2" s="1"/>
  <c r="L262" i="3"/>
  <c r="J20" i="2" s="1"/>
  <c r="E262" i="3"/>
  <c r="C20" i="2" s="1"/>
  <c r="J263" i="3"/>
  <c r="H21" i="2" s="1"/>
  <c r="D227" i="3"/>
  <c r="J231" i="3"/>
  <c r="H47" i="2" s="1"/>
  <c r="F231" i="3"/>
  <c r="D47" i="2" s="1"/>
  <c r="B45" i="2"/>
  <c r="D212" i="3"/>
  <c r="D206" i="3"/>
  <c r="D177" i="3"/>
  <c r="D169" i="3"/>
  <c r="J179" i="3"/>
  <c r="H19" i="2" s="1"/>
  <c r="F179" i="3"/>
  <c r="D19" i="2" s="1"/>
  <c r="D145" i="3"/>
  <c r="B41" i="2"/>
  <c r="D122" i="3"/>
  <c r="K134" i="3"/>
  <c r="I17" i="2" s="1"/>
  <c r="G134" i="3"/>
  <c r="E17" i="2" s="1"/>
  <c r="E134" i="3"/>
  <c r="C17" i="2" s="1"/>
  <c r="D113" i="3"/>
  <c r="D15" i="2"/>
  <c r="B15" i="2" s="1"/>
  <c r="D85" i="3"/>
  <c r="C13" i="2"/>
  <c r="B13" i="2" s="1"/>
  <c r="D148" i="6"/>
  <c r="K150" i="6"/>
  <c r="I62" i="2" s="1"/>
  <c r="J150" i="6"/>
  <c r="H62" i="2" s="1"/>
  <c r="H150" i="6"/>
  <c r="F62" i="2" s="1"/>
  <c r="D140" i="6"/>
  <c r="I150" i="6"/>
  <c r="B60" i="2"/>
  <c r="D125" i="6"/>
  <c r="D129" i="6"/>
  <c r="D97" i="6"/>
  <c r="F58" i="2"/>
  <c r="B58" i="2" s="1"/>
  <c r="D105" i="6"/>
  <c r="D84" i="6"/>
  <c r="K86" i="6"/>
  <c r="I56" i="2" s="1"/>
  <c r="G86" i="6"/>
  <c r="E56" i="2" s="1"/>
  <c r="E86" i="6"/>
  <c r="F86" i="6"/>
  <c r="D56" i="2" s="1"/>
  <c r="D50" i="6"/>
  <c r="D44" i="6"/>
  <c r="E36" i="2"/>
  <c r="J36" i="2"/>
  <c r="I36" i="2"/>
  <c r="D36" i="2"/>
  <c r="B54" i="2"/>
  <c r="B32" i="2"/>
  <c r="G30" i="2"/>
  <c r="H30" i="2"/>
  <c r="D129" i="5"/>
  <c r="D102" i="5"/>
  <c r="D92" i="5"/>
  <c r="J145" i="5"/>
  <c r="H28" i="2" s="1"/>
  <c r="K145" i="5"/>
  <c r="I28" i="2" s="1"/>
  <c r="F145" i="5"/>
  <c r="D28" i="2" s="1"/>
  <c r="D19" i="5"/>
  <c r="D43" i="5" s="1"/>
  <c r="J167" i="4"/>
  <c r="H50" i="2" s="1"/>
  <c r="H167" i="4"/>
  <c r="F50" i="2" s="1"/>
  <c r="K167" i="4"/>
  <c r="I50" i="2" s="1"/>
  <c r="I167" i="4"/>
  <c r="G50" i="2" s="1"/>
  <c r="E167" i="4"/>
  <c r="C50" i="2" s="1"/>
  <c r="F167" i="4"/>
  <c r="D50" i="2" s="1"/>
  <c r="J146" i="4"/>
  <c r="H26" i="2" s="1"/>
  <c r="I146" i="4"/>
  <c r="G26" i="2" s="1"/>
  <c r="F146" i="4"/>
  <c r="D26" i="2" s="1"/>
  <c r="D124" i="4"/>
  <c r="D80" i="4"/>
  <c r="G104" i="4"/>
  <c r="E24" i="2" s="1"/>
  <c r="F104" i="4"/>
  <c r="D24" i="2" s="1"/>
  <c r="K104" i="4"/>
  <c r="I24" i="2" s="1"/>
  <c r="J104" i="4"/>
  <c r="H24" i="2" s="1"/>
  <c r="I104" i="4"/>
  <c r="G24" i="2" s="1"/>
  <c r="B22" i="2"/>
  <c r="D271" i="3"/>
  <c r="D273" i="3"/>
  <c r="K262" i="3"/>
  <c r="I20" i="2" s="1"/>
  <c r="J262" i="3"/>
  <c r="H20" i="2" s="1"/>
  <c r="I262" i="3"/>
  <c r="G20" i="2" s="1"/>
  <c r="D250" i="3"/>
  <c r="F262" i="3"/>
  <c r="D226" i="3"/>
  <c r="D218" i="3"/>
  <c r="L230" i="3"/>
  <c r="J46" i="2" s="1"/>
  <c r="E44" i="2"/>
  <c r="B44" i="2" s="1"/>
  <c r="D211" i="3"/>
  <c r="D205" i="3"/>
  <c r="B42" i="2"/>
  <c r="D189" i="3"/>
  <c r="L178" i="3"/>
  <c r="J18" i="2" s="1"/>
  <c r="E178" i="3"/>
  <c r="C18" i="2" s="1"/>
  <c r="D168" i="3"/>
  <c r="H178" i="3"/>
  <c r="F18" i="2" s="1"/>
  <c r="G178" i="3"/>
  <c r="E18" i="2" s="1"/>
  <c r="D144" i="3"/>
  <c r="C40" i="2"/>
  <c r="B40" i="2" s="1"/>
  <c r="D146" i="3"/>
  <c r="D121" i="3"/>
  <c r="K133" i="3"/>
  <c r="I16" i="2" s="1"/>
  <c r="J133" i="3"/>
  <c r="H16" i="2" s="1"/>
  <c r="I133" i="3"/>
  <c r="G16" i="2" s="1"/>
  <c r="F133" i="3"/>
  <c r="D16" i="2" s="1"/>
  <c r="D112" i="3"/>
  <c r="B14" i="2"/>
  <c r="C12" i="2"/>
  <c r="F12" i="2"/>
  <c r="H12" i="2"/>
  <c r="J12" i="2"/>
  <c r="C23" i="2"/>
  <c r="B23" i="2" s="1"/>
  <c r="D274" i="3"/>
  <c r="B55" i="2"/>
  <c r="E61" i="2"/>
  <c r="B61" i="2" s="1"/>
  <c r="D130" i="6"/>
  <c r="D59" i="2"/>
  <c r="D106" i="6"/>
  <c r="B43" i="2"/>
  <c r="D259" i="3"/>
  <c r="D147" i="3"/>
  <c r="D190" i="3"/>
  <c r="H146" i="4"/>
  <c r="F26" i="2" s="1"/>
  <c r="C34" i="2"/>
  <c r="B34" i="2" s="1"/>
  <c r="D35" i="6"/>
  <c r="G146" i="4"/>
  <c r="E26" i="2" s="1"/>
  <c r="I146" i="5"/>
  <c r="J146" i="5"/>
  <c r="H29" i="2" s="1"/>
  <c r="D11" i="4"/>
  <c r="G145" i="5"/>
  <c r="E28" i="2" s="1"/>
  <c r="I145" i="5"/>
  <c r="G28" i="2" s="1"/>
  <c r="L145" i="5"/>
  <c r="J28" i="2" s="1"/>
  <c r="K146" i="4"/>
  <c r="I26" i="2" s="1"/>
  <c r="E146" i="4"/>
  <c r="L104" i="4"/>
  <c r="J24" i="2" s="1"/>
  <c r="E145" i="5"/>
  <c r="H145" i="5"/>
  <c r="F28" i="2" s="1"/>
  <c r="D166" i="4" l="1"/>
  <c r="D133" i="4"/>
  <c r="L139" i="4"/>
  <c r="D135" i="4"/>
  <c r="L138" i="4"/>
  <c r="D134" i="4"/>
  <c r="B63" i="9"/>
  <c r="D74" i="4"/>
  <c r="C92" i="9"/>
  <c r="J65" i="2"/>
  <c r="I65" i="2"/>
  <c r="H64" i="2"/>
  <c r="G65" i="2"/>
  <c r="D206" i="5"/>
  <c r="I38" i="2"/>
  <c r="B53" i="2"/>
  <c r="B31" i="2"/>
  <c r="H65" i="2"/>
  <c r="B21" i="2"/>
  <c r="B51" i="2"/>
  <c r="F65" i="2"/>
  <c r="B63" i="2"/>
  <c r="D151" i="6"/>
  <c r="D87" i="6"/>
  <c r="B57" i="2"/>
  <c r="B37" i="2"/>
  <c r="D55" i="6"/>
  <c r="F39" i="2"/>
  <c r="C65" i="2"/>
  <c r="D168" i="4"/>
  <c r="I39" i="2"/>
  <c r="H39" i="2"/>
  <c r="E39" i="2"/>
  <c r="B25" i="2"/>
  <c r="D105" i="4"/>
  <c r="D263" i="3"/>
  <c r="D231" i="3"/>
  <c r="D65" i="2"/>
  <c r="B47" i="2"/>
  <c r="B19" i="2"/>
  <c r="D179" i="3"/>
  <c r="B17" i="2"/>
  <c r="D134" i="3"/>
  <c r="G62" i="2"/>
  <c r="B62" i="2" s="1"/>
  <c r="D150" i="6"/>
  <c r="F64" i="2"/>
  <c r="E64" i="2"/>
  <c r="C56" i="2"/>
  <c r="B56" i="2" s="1"/>
  <c r="D86" i="6"/>
  <c r="C36" i="2"/>
  <c r="B36" i="2" s="1"/>
  <c r="D54" i="6"/>
  <c r="D30" i="2"/>
  <c r="B30" i="2" s="1"/>
  <c r="D173" i="5"/>
  <c r="E38" i="2"/>
  <c r="D64" i="2"/>
  <c r="I64" i="2"/>
  <c r="H38" i="2"/>
  <c r="D20" i="2"/>
  <c r="B20" i="2" s="1"/>
  <c r="D262" i="3"/>
  <c r="B46" i="2"/>
  <c r="D230" i="3"/>
  <c r="B18" i="2"/>
  <c r="D178" i="3"/>
  <c r="G38" i="2"/>
  <c r="B16" i="2"/>
  <c r="D133" i="3"/>
  <c r="F38" i="2"/>
  <c r="D84" i="3"/>
  <c r="D12" i="2"/>
  <c r="B12" i="2" s="1"/>
  <c r="C28" i="2"/>
  <c r="B28" i="2" s="1"/>
  <c r="D145" i="5"/>
  <c r="C26" i="2"/>
  <c r="D39" i="2"/>
  <c r="C52" i="2"/>
  <c r="E104" i="4"/>
  <c r="G29" i="2"/>
  <c r="D146" i="5"/>
  <c r="B59" i="2"/>
  <c r="E65" i="2"/>
  <c r="C39" i="2"/>
  <c r="D139" i="4" l="1"/>
  <c r="D138" i="4"/>
  <c r="D38" i="2"/>
  <c r="D10" i="2" s="1"/>
  <c r="I10" i="2"/>
  <c r="F11" i="2"/>
  <c r="I11" i="2"/>
  <c r="H10" i="2"/>
  <c r="H11" i="2"/>
  <c r="B65" i="2"/>
  <c r="D11" i="2"/>
  <c r="G64" i="2"/>
  <c r="G10" i="2" s="1"/>
  <c r="F10" i="2"/>
  <c r="E10" i="2"/>
  <c r="E11" i="2"/>
  <c r="G39" i="2"/>
  <c r="G11" i="2" s="1"/>
  <c r="B29" i="2"/>
  <c r="C24" i="2"/>
  <c r="D104" i="4"/>
  <c r="B52" i="2"/>
  <c r="C64" i="2"/>
  <c r="C11" i="2"/>
  <c r="L145" i="4" l="1"/>
  <c r="D143" i="4"/>
  <c r="L144" i="4"/>
  <c r="D142" i="4"/>
  <c r="B24" i="2"/>
  <c r="C38" i="2"/>
  <c r="D145" i="4" l="1"/>
  <c r="L147" i="4"/>
  <c r="D144" i="4"/>
  <c r="L146" i="4"/>
  <c r="C10" i="2"/>
  <c r="D147" i="4" l="1"/>
  <c r="J27" i="2"/>
  <c r="J26" i="2"/>
  <c r="D146" i="4"/>
  <c r="J39" i="2" l="1"/>
  <c r="B27" i="2"/>
  <c r="L153" i="4"/>
  <c r="D151" i="4"/>
  <c r="J38" i="2"/>
  <c r="B38" i="2" s="1"/>
  <c r="B26" i="2"/>
  <c r="D153" i="4" l="1"/>
  <c r="J11" i="2"/>
  <c r="B11" i="2" s="1"/>
  <c r="H6" i="2" s="1"/>
  <c r="B39" i="2"/>
  <c r="M6" i="3" l="1"/>
  <c r="M111" i="4"/>
  <c r="M68" i="4"/>
  <c r="M152" i="5"/>
  <c r="M6" i="5"/>
  <c r="M112" i="6"/>
  <c r="M91" i="3"/>
  <c r="M61" i="6"/>
  <c r="M6" i="4"/>
  <c r="M6" i="6"/>
  <c r="M237" i="3"/>
  <c r="M196" i="3"/>
  <c r="M119" i="5"/>
  <c r="M56" i="3"/>
  <c r="M60" i="5"/>
  <c r="M153" i="3"/>
  <c r="L159" i="4"/>
  <c r="D159" i="4" s="1"/>
  <c r="D157" i="4"/>
  <c r="D161" i="4" l="1"/>
  <c r="L165" i="4"/>
  <c r="D165" i="4" l="1"/>
  <c r="L167" i="4"/>
  <c r="D167" i="4" l="1"/>
  <c r="J50" i="2"/>
  <c r="J64" i="2" l="1"/>
  <c r="B50" i="2"/>
  <c r="J10" i="2" l="1"/>
  <c r="B10" i="2" s="1"/>
  <c r="B64" i="2"/>
</calcChain>
</file>

<file path=xl/sharedStrings.xml><?xml version="1.0" encoding="utf-8"?>
<sst xmlns="http://schemas.openxmlformats.org/spreadsheetml/2006/main" count="1326" uniqueCount="910">
  <si>
    <t>折込部数表</t>
    <rPh sb="0" eb="2">
      <t>オリコミ</t>
    </rPh>
    <rPh sb="2" eb="4">
      <t>ブスウ</t>
    </rPh>
    <rPh sb="4" eb="5">
      <t>ヒョウ</t>
    </rPh>
    <phoneticPr fontId="5"/>
  </si>
  <si>
    <t>販売店名</t>
    <rPh sb="0" eb="2">
      <t>ハンバイ</t>
    </rPh>
    <rPh sb="2" eb="4">
      <t>テンメイ</t>
    </rPh>
    <phoneticPr fontId="5"/>
  </si>
  <si>
    <t>合計</t>
    <rPh sb="0" eb="2">
      <t>ゴウケイ</t>
    </rPh>
    <phoneticPr fontId="5"/>
  </si>
  <si>
    <t>毎日</t>
    <rPh sb="0" eb="2">
      <t>マイニチ</t>
    </rPh>
    <phoneticPr fontId="5"/>
  </si>
  <si>
    <t>民報</t>
    <rPh sb="0" eb="1">
      <t>ミン</t>
    </rPh>
    <rPh sb="1" eb="2">
      <t>ホウ</t>
    </rPh>
    <phoneticPr fontId="5"/>
  </si>
  <si>
    <t>朝日</t>
    <rPh sb="0" eb="2">
      <t>アサヒ</t>
    </rPh>
    <phoneticPr fontId="5"/>
  </si>
  <si>
    <t>読売</t>
    <rPh sb="0" eb="2">
      <t>ヨミウリ</t>
    </rPh>
    <phoneticPr fontId="5"/>
  </si>
  <si>
    <t>民友</t>
    <rPh sb="0" eb="1">
      <t>ミン</t>
    </rPh>
    <rPh sb="1" eb="2">
      <t>ユウ</t>
    </rPh>
    <phoneticPr fontId="5"/>
  </si>
  <si>
    <t>日経</t>
    <rPh sb="0" eb="2">
      <t>ニッケイ</t>
    </rPh>
    <phoneticPr fontId="5"/>
  </si>
  <si>
    <t>河北</t>
    <rPh sb="0" eb="2">
      <t>カホク</t>
    </rPh>
    <phoneticPr fontId="5"/>
  </si>
  <si>
    <t>郡山市</t>
  </si>
  <si>
    <t>毎民南部</t>
    <rPh sb="0" eb="1">
      <t>マイ</t>
    </rPh>
    <rPh sb="1" eb="2">
      <t>ミン</t>
    </rPh>
    <rPh sb="2" eb="4">
      <t>ナンブ</t>
    </rPh>
    <phoneticPr fontId="5"/>
  </si>
  <si>
    <t>読売中央</t>
    <rPh sb="1" eb="2">
      <t>ウ</t>
    </rPh>
    <phoneticPr fontId="5"/>
  </si>
  <si>
    <t>読売東口</t>
    <rPh sb="1" eb="2">
      <t>ウリ</t>
    </rPh>
    <phoneticPr fontId="5"/>
  </si>
  <si>
    <t>朝日開成</t>
  </si>
  <si>
    <t>朝日南部</t>
  </si>
  <si>
    <t>日経</t>
  </si>
  <si>
    <t>読売三穂田</t>
    <rPh sb="0" eb="1">
      <t>ヨ</t>
    </rPh>
    <rPh sb="1" eb="2">
      <t>ウリ</t>
    </rPh>
    <rPh sb="2" eb="3">
      <t>ミ</t>
    </rPh>
    <rPh sb="3" eb="4">
      <t>ホ</t>
    </rPh>
    <rPh sb="4" eb="5">
      <t>タ</t>
    </rPh>
    <phoneticPr fontId="5"/>
  </si>
  <si>
    <t>湖南斎藤</t>
    <rPh sb="0" eb="2">
      <t>コナン</t>
    </rPh>
    <rPh sb="2" eb="4">
      <t>サイトウ</t>
    </rPh>
    <phoneticPr fontId="5"/>
  </si>
  <si>
    <t>湖南小檜山</t>
    <rPh sb="0" eb="2">
      <t>コナン</t>
    </rPh>
    <rPh sb="2" eb="3">
      <t>コ</t>
    </rPh>
    <rPh sb="3" eb="5">
      <t>ヒヤマ</t>
    </rPh>
    <phoneticPr fontId="5"/>
  </si>
  <si>
    <t>郡山市計</t>
    <rPh sb="0" eb="3">
      <t>コオリヤマシ</t>
    </rPh>
    <rPh sb="3" eb="4">
      <t>ケイ</t>
    </rPh>
    <phoneticPr fontId="5"/>
  </si>
  <si>
    <t>読売西部</t>
    <rPh sb="0" eb="1">
      <t>ヨ</t>
    </rPh>
    <rPh sb="1" eb="2">
      <t>ウリ</t>
    </rPh>
    <rPh sb="2" eb="4">
      <t>セイブ</t>
    </rPh>
    <phoneticPr fontId="5"/>
  </si>
  <si>
    <t>読売東部</t>
    <rPh sb="0" eb="1">
      <t>ヨ</t>
    </rPh>
    <rPh sb="1" eb="2">
      <t>ウリ</t>
    </rPh>
    <rPh sb="2" eb="4">
      <t>トウブ</t>
    </rPh>
    <phoneticPr fontId="5"/>
  </si>
  <si>
    <t>読売北部</t>
    <rPh sb="0" eb="1">
      <t>ヨ</t>
    </rPh>
    <rPh sb="1" eb="2">
      <t>ウリ</t>
    </rPh>
    <rPh sb="2" eb="4">
      <t>ホクブ</t>
    </rPh>
    <phoneticPr fontId="5"/>
  </si>
  <si>
    <t>朝日北部</t>
    <rPh sb="0" eb="1">
      <t>アサ</t>
    </rPh>
    <rPh sb="1" eb="2">
      <t>ヒ</t>
    </rPh>
    <rPh sb="2" eb="4">
      <t>ホクブ</t>
    </rPh>
    <phoneticPr fontId="5"/>
  </si>
  <si>
    <t>朝日東部</t>
    <rPh sb="0" eb="1">
      <t>アサ</t>
    </rPh>
    <rPh sb="1" eb="2">
      <t>ヒ</t>
    </rPh>
    <rPh sb="2" eb="4">
      <t>トウブ</t>
    </rPh>
    <phoneticPr fontId="5"/>
  </si>
  <si>
    <t>須賀川市計</t>
    <rPh sb="0" eb="3">
      <t>スカガワ</t>
    </rPh>
    <rPh sb="3" eb="4">
      <t>シ</t>
    </rPh>
    <rPh sb="4" eb="5">
      <t>ケイ</t>
    </rPh>
    <phoneticPr fontId="5"/>
  </si>
  <si>
    <t>三春町</t>
    <rPh sb="0" eb="2">
      <t>ミハル</t>
    </rPh>
    <rPh sb="2" eb="3">
      <t>マチ</t>
    </rPh>
    <phoneticPr fontId="5"/>
  </si>
  <si>
    <t>小野町</t>
    <rPh sb="0" eb="3">
      <t>オノマチ</t>
    </rPh>
    <phoneticPr fontId="5"/>
  </si>
  <si>
    <t>小野町計</t>
    <rPh sb="0" eb="2">
      <t>オノ</t>
    </rPh>
    <rPh sb="2" eb="3">
      <t>マチ</t>
    </rPh>
    <rPh sb="3" eb="4">
      <t>ケイ</t>
    </rPh>
    <phoneticPr fontId="5"/>
  </si>
  <si>
    <t>田村郡計</t>
    <rPh sb="0" eb="2">
      <t>タムラ</t>
    </rPh>
    <rPh sb="2" eb="3">
      <t>グン</t>
    </rPh>
    <rPh sb="3" eb="4">
      <t>ケイ</t>
    </rPh>
    <phoneticPr fontId="5"/>
  </si>
  <si>
    <t>朝日庄司</t>
    <rPh sb="0" eb="2">
      <t>アサヒ</t>
    </rPh>
    <rPh sb="2" eb="4">
      <t>ショウジ</t>
    </rPh>
    <phoneticPr fontId="5"/>
  </si>
  <si>
    <t>白河市計</t>
    <rPh sb="0" eb="3">
      <t>シラカワシ</t>
    </rPh>
    <rPh sb="3" eb="4">
      <t>ケイ</t>
    </rPh>
    <phoneticPr fontId="5"/>
  </si>
  <si>
    <t>矢吹町</t>
    <rPh sb="0" eb="3">
      <t>ヤブキマチ</t>
    </rPh>
    <phoneticPr fontId="5"/>
  </si>
  <si>
    <t>渡辺</t>
    <rPh sb="0" eb="2">
      <t>ワタナベ</t>
    </rPh>
    <phoneticPr fontId="5"/>
  </si>
  <si>
    <t>鈴木</t>
    <rPh sb="0" eb="2">
      <t>スズキ</t>
    </rPh>
    <phoneticPr fontId="5"/>
  </si>
  <si>
    <t>泉崎村</t>
    <rPh sb="0" eb="3">
      <t>イズミザキムラ</t>
    </rPh>
    <phoneticPr fontId="5"/>
  </si>
  <si>
    <t>泉崎村計</t>
    <rPh sb="0" eb="1">
      <t>イズミ</t>
    </rPh>
    <rPh sb="1" eb="2">
      <t>サキ</t>
    </rPh>
    <rPh sb="2" eb="3">
      <t>ムラ</t>
    </rPh>
    <rPh sb="3" eb="4">
      <t>ケイ</t>
    </rPh>
    <phoneticPr fontId="5"/>
  </si>
  <si>
    <t>西白河郡計</t>
    <rPh sb="0" eb="1">
      <t>ニシ</t>
    </rPh>
    <rPh sb="1" eb="3">
      <t>シラカワ</t>
    </rPh>
    <rPh sb="3" eb="4">
      <t>グン</t>
    </rPh>
    <rPh sb="4" eb="5">
      <t>ケイ</t>
    </rPh>
    <phoneticPr fontId="5"/>
  </si>
  <si>
    <t>石川町</t>
    <rPh sb="0" eb="3">
      <t>イシカワマチ</t>
    </rPh>
    <phoneticPr fontId="5"/>
  </si>
  <si>
    <t>石川町計</t>
    <rPh sb="0" eb="3">
      <t>イシカワマチ</t>
    </rPh>
    <rPh sb="3" eb="4">
      <t>ケイ</t>
    </rPh>
    <phoneticPr fontId="5"/>
  </si>
  <si>
    <t>浅川町</t>
    <rPh sb="0" eb="3">
      <t>アサカワマチ</t>
    </rPh>
    <phoneticPr fontId="5"/>
  </si>
  <si>
    <t>山野辺</t>
    <rPh sb="0" eb="3">
      <t>ヤマノベ</t>
    </rPh>
    <phoneticPr fontId="5"/>
  </si>
  <si>
    <t>古殿町</t>
    <rPh sb="0" eb="3">
      <t>フルドノマチ</t>
    </rPh>
    <phoneticPr fontId="5"/>
  </si>
  <si>
    <t>常盤</t>
    <rPh sb="0" eb="2">
      <t>トキワ</t>
    </rPh>
    <phoneticPr fontId="5"/>
  </si>
  <si>
    <t>石川郡計</t>
    <rPh sb="0" eb="3">
      <t>イシカワグン</t>
    </rPh>
    <rPh sb="3" eb="4">
      <t>ケイ</t>
    </rPh>
    <phoneticPr fontId="5"/>
  </si>
  <si>
    <t>棚倉町</t>
    <rPh sb="0" eb="1">
      <t>タナ</t>
    </rPh>
    <rPh sb="1" eb="3">
      <t>クラマチ</t>
    </rPh>
    <phoneticPr fontId="5"/>
  </si>
  <si>
    <t>棚倉町計</t>
    <rPh sb="0" eb="2">
      <t>タナクラ</t>
    </rPh>
    <rPh sb="2" eb="3">
      <t>イシカワマチ</t>
    </rPh>
    <rPh sb="3" eb="4">
      <t>ケイ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</si>
  <si>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</si>
  <si>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</si>
  <si>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塙町計</t>
    <rPh sb="0" eb="1">
      <t>ハナワ</t>
    </rPh>
    <rPh sb="1" eb="2">
      <t>イシカワマチ</t>
    </rPh>
    <rPh sb="2" eb="3">
      <t>ケイ</t>
    </rPh>
    <phoneticPr fontId="5"/>
  </si>
  <si>
    <t>鮫川村</t>
    <rPh sb="0" eb="3">
      <t>サメガワムラ</t>
    </rPh>
    <phoneticPr fontId="5"/>
  </si>
  <si>
    <t>早川</t>
    <rPh sb="0" eb="2">
      <t>ハヤカワ</t>
    </rPh>
    <phoneticPr fontId="5"/>
  </si>
  <si>
    <t>東白川郡計</t>
    <rPh sb="0" eb="1">
      <t>ヒガシ</t>
    </rPh>
    <rPh sb="1" eb="3">
      <t>シラカワ</t>
    </rPh>
    <rPh sb="3" eb="4">
      <t>イシカワグン</t>
    </rPh>
    <rPh sb="4" eb="5">
      <t>ケイ</t>
    </rPh>
    <phoneticPr fontId="5"/>
  </si>
  <si>
    <t>井上</t>
  </si>
  <si>
    <t>二本松市計</t>
    <rPh sb="0" eb="3">
      <t>ニホンマツ</t>
    </rPh>
    <rPh sb="3" eb="4">
      <t>シ</t>
    </rPh>
    <rPh sb="4" eb="5">
      <t>ケイ</t>
    </rPh>
    <phoneticPr fontId="5"/>
  </si>
  <si>
    <t>大関</t>
    <rPh sb="0" eb="2">
      <t>オオゼキ</t>
    </rPh>
    <phoneticPr fontId="5"/>
  </si>
  <si>
    <t>服部</t>
    <rPh sb="0" eb="2">
      <t>ハットリ</t>
    </rPh>
    <phoneticPr fontId="5"/>
  </si>
  <si>
    <t>毎民三宅</t>
    <rPh sb="0" eb="1">
      <t>マイ</t>
    </rPh>
    <rPh sb="1" eb="2">
      <t>ミン</t>
    </rPh>
    <rPh sb="2" eb="4">
      <t>ミヤケ</t>
    </rPh>
    <phoneticPr fontId="5"/>
  </si>
  <si>
    <t>　(春日支店)</t>
    <rPh sb="2" eb="4">
      <t>カスガ</t>
    </rPh>
    <rPh sb="4" eb="6">
      <t>シテン</t>
    </rPh>
    <phoneticPr fontId="5"/>
  </si>
  <si>
    <t>　(岡山支店)</t>
    <rPh sb="2" eb="4">
      <t>オカヤマ</t>
    </rPh>
    <rPh sb="4" eb="6">
      <t>シテン</t>
    </rPh>
    <phoneticPr fontId="5"/>
  </si>
  <si>
    <t>　(森合支店)</t>
    <rPh sb="2" eb="4">
      <t>モリアイ</t>
    </rPh>
    <rPh sb="4" eb="6">
      <t>シテン</t>
    </rPh>
    <phoneticPr fontId="5"/>
  </si>
  <si>
    <t>　(渡利支店)</t>
    <rPh sb="2" eb="4">
      <t>ワタリ</t>
    </rPh>
    <rPh sb="4" eb="6">
      <t>シテン</t>
    </rPh>
    <phoneticPr fontId="5"/>
  </si>
  <si>
    <t>　（大森支店)</t>
    <rPh sb="2" eb="4">
      <t>オオモリ</t>
    </rPh>
    <rPh sb="4" eb="6">
      <t>シテン</t>
    </rPh>
    <phoneticPr fontId="5"/>
  </si>
  <si>
    <t>　(西中央支店)</t>
    <rPh sb="2" eb="3">
      <t>ニシ</t>
    </rPh>
    <rPh sb="3" eb="5">
      <t>チュウオウ</t>
    </rPh>
    <rPh sb="5" eb="7">
      <t>シテン</t>
    </rPh>
    <phoneticPr fontId="5"/>
  </si>
  <si>
    <t>　(吾妻支店)</t>
    <rPh sb="2" eb="4">
      <t>アズマ</t>
    </rPh>
    <rPh sb="4" eb="6">
      <t>シテン</t>
    </rPh>
    <phoneticPr fontId="5"/>
  </si>
  <si>
    <t>　(西部支店)</t>
    <rPh sb="2" eb="4">
      <t>セイブ</t>
    </rPh>
    <rPh sb="4" eb="6">
      <t>シテン</t>
    </rPh>
    <phoneticPr fontId="5"/>
  </si>
  <si>
    <t>読売中央</t>
    <rPh sb="0" eb="2">
      <t>ヨミウリ</t>
    </rPh>
    <rPh sb="2" eb="4">
      <t>チュウオウ</t>
    </rPh>
    <phoneticPr fontId="5"/>
  </si>
  <si>
    <t>読売渡利</t>
    <rPh sb="0" eb="2">
      <t>ヨミウリ</t>
    </rPh>
    <rPh sb="2" eb="4">
      <t>ワタリ</t>
    </rPh>
    <phoneticPr fontId="5"/>
  </si>
  <si>
    <t>読売東部</t>
    <rPh sb="0" eb="2">
      <t>ヨミウリ</t>
    </rPh>
    <rPh sb="2" eb="4">
      <t>トウブ</t>
    </rPh>
    <phoneticPr fontId="5"/>
  </si>
  <si>
    <t>読売西部</t>
    <rPh sb="0" eb="2">
      <t>ヨミウリ</t>
    </rPh>
    <rPh sb="2" eb="4">
      <t>セイブ</t>
    </rPh>
    <phoneticPr fontId="5"/>
  </si>
  <si>
    <t>読売南部</t>
    <rPh sb="0" eb="2">
      <t>ヨミウリ</t>
    </rPh>
    <rPh sb="2" eb="4">
      <t>ナンブ</t>
    </rPh>
    <phoneticPr fontId="5"/>
  </si>
  <si>
    <t>読売笹谷</t>
    <rPh sb="0" eb="2">
      <t>ヨミウリ</t>
    </rPh>
    <rPh sb="2" eb="3">
      <t>ササ</t>
    </rPh>
    <rPh sb="3" eb="4">
      <t>タニ</t>
    </rPh>
    <phoneticPr fontId="5"/>
  </si>
  <si>
    <t>読売須南</t>
    <rPh sb="0" eb="2">
      <t>ヨミウリ</t>
    </rPh>
    <rPh sb="2" eb="3">
      <t>ス</t>
    </rPh>
    <rPh sb="3" eb="4">
      <t>ナン</t>
    </rPh>
    <phoneticPr fontId="5"/>
  </si>
  <si>
    <t>朝日金谷川</t>
    <rPh sb="0" eb="2">
      <t>アサヒ</t>
    </rPh>
    <rPh sb="2" eb="5">
      <t>カナヤガワ</t>
    </rPh>
    <phoneticPr fontId="5"/>
  </si>
  <si>
    <t>立子山勇屋</t>
    <rPh sb="0" eb="1">
      <t>タ</t>
    </rPh>
    <rPh sb="1" eb="2">
      <t>コ</t>
    </rPh>
    <rPh sb="2" eb="3">
      <t>ヤマ</t>
    </rPh>
    <rPh sb="3" eb="4">
      <t>イサミ</t>
    </rPh>
    <rPh sb="4" eb="5">
      <t>ヤ</t>
    </rPh>
    <phoneticPr fontId="5"/>
  </si>
  <si>
    <t>福島市計</t>
    <rPh sb="0" eb="3">
      <t>フクシマシ</t>
    </rPh>
    <rPh sb="3" eb="4">
      <t>ケイ</t>
    </rPh>
    <phoneticPr fontId="5"/>
  </si>
  <si>
    <t>桑折町</t>
    <rPh sb="0" eb="3">
      <t>コオリマチ</t>
    </rPh>
    <phoneticPr fontId="5"/>
  </si>
  <si>
    <t>榊</t>
    <rPh sb="0" eb="1">
      <t>サカキ</t>
    </rPh>
    <phoneticPr fontId="5"/>
  </si>
  <si>
    <t>浅野</t>
    <rPh sb="0" eb="2">
      <t>アサノ</t>
    </rPh>
    <phoneticPr fontId="5"/>
  </si>
  <si>
    <t>桑折町計</t>
    <rPh sb="0" eb="2">
      <t>コオリ</t>
    </rPh>
    <rPh sb="2" eb="3">
      <t>モトミヤマチ</t>
    </rPh>
    <rPh sb="3" eb="4">
      <t>ケイ</t>
    </rPh>
    <phoneticPr fontId="5"/>
  </si>
  <si>
    <t>菅野</t>
    <rPh sb="0" eb="2">
      <t>カンノ</t>
    </rPh>
    <phoneticPr fontId="5"/>
  </si>
  <si>
    <t>国見町</t>
    <rPh sb="0" eb="3">
      <t>クニミマチ</t>
    </rPh>
    <phoneticPr fontId="5"/>
  </si>
  <si>
    <t>大友</t>
    <rPh sb="0" eb="2">
      <t>オオトモ</t>
    </rPh>
    <phoneticPr fontId="5"/>
  </si>
  <si>
    <t>斉藤</t>
    <rPh sb="0" eb="2">
      <t>サイトウ</t>
    </rPh>
    <phoneticPr fontId="5"/>
  </si>
  <si>
    <t>国見町計</t>
    <rPh sb="0" eb="2">
      <t>クニミ</t>
    </rPh>
    <rPh sb="2" eb="3">
      <t>マチ</t>
    </rPh>
    <rPh sb="3" eb="4">
      <t>ケイ</t>
    </rPh>
    <phoneticPr fontId="5"/>
  </si>
  <si>
    <t>伊藤</t>
    <rPh sb="0" eb="2">
      <t>イトウ</t>
    </rPh>
    <phoneticPr fontId="5"/>
  </si>
  <si>
    <t>毎民掛田</t>
    <rPh sb="0" eb="1">
      <t>マイ</t>
    </rPh>
    <rPh sb="1" eb="2">
      <t>ミン</t>
    </rPh>
    <rPh sb="2" eb="3">
      <t>カ</t>
    </rPh>
    <rPh sb="3" eb="4">
      <t>タ</t>
    </rPh>
    <phoneticPr fontId="5"/>
  </si>
  <si>
    <t>川俣町</t>
    <rPh sb="0" eb="3">
      <t>カワマタマチ</t>
    </rPh>
    <phoneticPr fontId="5"/>
  </si>
  <si>
    <t>永沼</t>
    <rPh sb="0" eb="2">
      <t>ナガヌマ</t>
    </rPh>
    <phoneticPr fontId="5"/>
  </si>
  <si>
    <t>佐藤</t>
    <rPh sb="0" eb="2">
      <t>サトウ</t>
    </rPh>
    <phoneticPr fontId="5"/>
  </si>
  <si>
    <t>川俣町計</t>
    <rPh sb="0" eb="2">
      <t>カワマタ</t>
    </rPh>
    <rPh sb="2" eb="3">
      <t>モトミヤマチ</t>
    </rPh>
    <rPh sb="3" eb="4">
      <t>ケイ</t>
    </rPh>
    <phoneticPr fontId="5"/>
  </si>
  <si>
    <t>飯野町</t>
    <rPh sb="0" eb="3">
      <t>イイノマチ</t>
    </rPh>
    <phoneticPr fontId="5"/>
  </si>
  <si>
    <t>高橋</t>
    <rPh sb="0" eb="2">
      <t>タカハシ</t>
    </rPh>
    <phoneticPr fontId="5"/>
  </si>
  <si>
    <t>伊達郡計</t>
    <rPh sb="0" eb="2">
      <t>ダテ</t>
    </rPh>
    <rPh sb="2" eb="3">
      <t>アダチグン</t>
    </rPh>
    <rPh sb="3" eb="4">
      <t>ケイ</t>
    </rPh>
    <phoneticPr fontId="5"/>
  </si>
  <si>
    <t>好間</t>
    <rPh sb="0" eb="1">
      <t>ヨシ</t>
    </rPh>
    <rPh sb="1" eb="2">
      <t>マ</t>
    </rPh>
    <phoneticPr fontId="5"/>
  </si>
  <si>
    <t>好間計</t>
    <rPh sb="0" eb="1">
      <t>ヨシ</t>
    </rPh>
    <rPh sb="1" eb="2">
      <t>マ</t>
    </rPh>
    <rPh sb="2" eb="3">
      <t>ケイ</t>
    </rPh>
    <phoneticPr fontId="5"/>
  </si>
  <si>
    <t>平</t>
    <rPh sb="0" eb="1">
      <t>タイラ</t>
    </rPh>
    <phoneticPr fontId="5"/>
  </si>
  <si>
    <t>毎民木部</t>
    <rPh sb="0" eb="1">
      <t>マイ</t>
    </rPh>
    <rPh sb="1" eb="2">
      <t>ミン</t>
    </rPh>
    <rPh sb="2" eb="4">
      <t>キベ</t>
    </rPh>
    <phoneticPr fontId="5"/>
  </si>
  <si>
    <t>毎民</t>
    <rPh sb="0" eb="1">
      <t>マイ</t>
    </rPh>
    <rPh sb="1" eb="2">
      <t>ミン</t>
    </rPh>
    <phoneticPr fontId="5"/>
  </si>
  <si>
    <t>朝日平中央</t>
    <rPh sb="0" eb="2">
      <t>アサヒ</t>
    </rPh>
    <rPh sb="2" eb="3">
      <t>タイラ</t>
    </rPh>
    <rPh sb="3" eb="5">
      <t>チュウオウ</t>
    </rPh>
    <phoneticPr fontId="5"/>
  </si>
  <si>
    <t>朝日平東</t>
    <rPh sb="0" eb="2">
      <t>アサヒ</t>
    </rPh>
    <rPh sb="2" eb="3">
      <t>タイラ</t>
    </rPh>
    <rPh sb="3" eb="4">
      <t>ヒガシ</t>
    </rPh>
    <phoneticPr fontId="5"/>
  </si>
  <si>
    <t>読売中央</t>
    <rPh sb="0" eb="1">
      <t>ヨ</t>
    </rPh>
    <rPh sb="1" eb="2">
      <t>ウリ</t>
    </rPh>
    <rPh sb="2" eb="4">
      <t>チュウオウ</t>
    </rPh>
    <phoneticPr fontId="5"/>
  </si>
  <si>
    <t>読売南部</t>
    <rPh sb="0" eb="1">
      <t>ヨ</t>
    </rPh>
    <rPh sb="1" eb="2">
      <t>ウリ</t>
    </rPh>
    <rPh sb="2" eb="4">
      <t>ナンブ</t>
    </rPh>
    <phoneticPr fontId="5"/>
  </si>
  <si>
    <t>平計</t>
    <rPh sb="0" eb="1">
      <t>タイラ</t>
    </rPh>
    <rPh sb="1" eb="2">
      <t>ケイ</t>
    </rPh>
    <phoneticPr fontId="5"/>
  </si>
  <si>
    <t>内郷</t>
    <rPh sb="0" eb="2">
      <t>ウチゴウ</t>
    </rPh>
    <phoneticPr fontId="5"/>
  </si>
  <si>
    <t>常磐</t>
    <rPh sb="0" eb="2">
      <t>ジョウバン</t>
    </rPh>
    <phoneticPr fontId="5"/>
  </si>
  <si>
    <t>朝日湯本</t>
    <rPh sb="0" eb="2">
      <t>アサヒ</t>
    </rPh>
    <rPh sb="2" eb="4">
      <t>ユモト</t>
    </rPh>
    <phoneticPr fontId="5"/>
  </si>
  <si>
    <t>常磐計</t>
    <rPh sb="0" eb="2">
      <t>ジョウバン</t>
    </rPh>
    <rPh sb="2" eb="3">
      <t>ケイ</t>
    </rPh>
    <phoneticPr fontId="5"/>
  </si>
  <si>
    <t>泉</t>
    <rPh sb="0" eb="1">
      <t>イズミ</t>
    </rPh>
    <phoneticPr fontId="5"/>
  </si>
  <si>
    <t>朝日泉</t>
    <rPh sb="0" eb="2">
      <t>アサヒ</t>
    </rPh>
    <rPh sb="2" eb="3">
      <t>イズミ</t>
    </rPh>
    <phoneticPr fontId="5"/>
  </si>
  <si>
    <t>泉計</t>
    <rPh sb="0" eb="1">
      <t>イズミ</t>
    </rPh>
    <rPh sb="1" eb="2">
      <t>ケイ</t>
    </rPh>
    <phoneticPr fontId="5"/>
  </si>
  <si>
    <t>植田</t>
    <rPh sb="0" eb="2">
      <t>ウエダ</t>
    </rPh>
    <phoneticPr fontId="5"/>
  </si>
  <si>
    <t>植田計</t>
    <rPh sb="0" eb="2">
      <t>ウエダ</t>
    </rPh>
    <rPh sb="2" eb="3">
      <t>ケイ</t>
    </rPh>
    <phoneticPr fontId="5"/>
  </si>
  <si>
    <t>錦</t>
    <rPh sb="0" eb="1">
      <t>ニシキ</t>
    </rPh>
    <phoneticPr fontId="5"/>
  </si>
  <si>
    <t>毎民販売</t>
    <rPh sb="0" eb="1">
      <t>マイ</t>
    </rPh>
    <rPh sb="1" eb="2">
      <t>ミン</t>
    </rPh>
    <rPh sb="2" eb="4">
      <t>ハンバイ</t>
    </rPh>
    <phoneticPr fontId="5"/>
  </si>
  <si>
    <t>錦計</t>
    <rPh sb="0" eb="1">
      <t>ニシキ</t>
    </rPh>
    <rPh sb="1" eb="2">
      <t>ケイ</t>
    </rPh>
    <phoneticPr fontId="5"/>
  </si>
  <si>
    <t>勿来</t>
    <rPh sb="0" eb="2">
      <t>ナコソ</t>
    </rPh>
    <phoneticPr fontId="5"/>
  </si>
  <si>
    <t>勿来計</t>
    <rPh sb="0" eb="2">
      <t>ナコソ</t>
    </rPh>
    <rPh sb="2" eb="3">
      <t>ケイ</t>
    </rPh>
    <phoneticPr fontId="5"/>
  </si>
  <si>
    <t>小名浜</t>
    <rPh sb="0" eb="2">
      <t>オナ</t>
    </rPh>
    <rPh sb="2" eb="3">
      <t>ハマ</t>
    </rPh>
    <phoneticPr fontId="5"/>
  </si>
  <si>
    <t>毎民阿部</t>
    <rPh sb="0" eb="1">
      <t>マイ</t>
    </rPh>
    <rPh sb="1" eb="2">
      <t>ミン</t>
    </rPh>
    <rPh sb="2" eb="4">
      <t>アベ</t>
    </rPh>
    <phoneticPr fontId="5"/>
  </si>
  <si>
    <t>小名浜計</t>
    <rPh sb="0" eb="2">
      <t>オナ</t>
    </rPh>
    <rPh sb="2" eb="3">
      <t>ハマ</t>
    </rPh>
    <rPh sb="3" eb="4">
      <t>ケイ</t>
    </rPh>
    <phoneticPr fontId="5"/>
  </si>
  <si>
    <t>江名</t>
    <rPh sb="0" eb="1">
      <t>エ</t>
    </rPh>
    <rPh sb="1" eb="2">
      <t>ナ</t>
    </rPh>
    <phoneticPr fontId="5"/>
  </si>
  <si>
    <t>村山</t>
    <rPh sb="0" eb="2">
      <t>ムラヤマ</t>
    </rPh>
    <phoneticPr fontId="5"/>
  </si>
  <si>
    <t>豊間</t>
    <rPh sb="0" eb="1">
      <t>トヨ</t>
    </rPh>
    <rPh sb="1" eb="2">
      <t>マ</t>
    </rPh>
    <phoneticPr fontId="5"/>
  </si>
  <si>
    <t>今橋</t>
    <rPh sb="0" eb="2">
      <t>イマハシ</t>
    </rPh>
    <phoneticPr fontId="5"/>
  </si>
  <si>
    <t>上遠野</t>
    <rPh sb="0" eb="1">
      <t>ウエ</t>
    </rPh>
    <rPh sb="1" eb="3">
      <t>トオノ</t>
    </rPh>
    <phoneticPr fontId="5"/>
  </si>
  <si>
    <t>西山</t>
    <rPh sb="0" eb="2">
      <t>ニシヤマ</t>
    </rPh>
    <phoneticPr fontId="5"/>
  </si>
  <si>
    <t>上遠野計</t>
    <rPh sb="0" eb="1">
      <t>ウエ</t>
    </rPh>
    <rPh sb="1" eb="3">
      <t>トオノ</t>
    </rPh>
    <rPh sb="3" eb="4">
      <t>ケイ</t>
    </rPh>
    <phoneticPr fontId="5"/>
  </si>
  <si>
    <t>平夏井</t>
    <rPh sb="0" eb="1">
      <t>タイラ</t>
    </rPh>
    <rPh sb="1" eb="3">
      <t>ナツイ</t>
    </rPh>
    <phoneticPr fontId="5"/>
  </si>
  <si>
    <t>坂本</t>
    <rPh sb="0" eb="2">
      <t>サカモト</t>
    </rPh>
    <phoneticPr fontId="5"/>
  </si>
  <si>
    <t>四倉</t>
    <rPh sb="0" eb="2">
      <t>シクラ</t>
    </rPh>
    <phoneticPr fontId="5"/>
  </si>
  <si>
    <t>四倉計</t>
    <rPh sb="0" eb="2">
      <t>シクラ</t>
    </rPh>
    <rPh sb="2" eb="3">
      <t>ケイ</t>
    </rPh>
    <phoneticPr fontId="5"/>
  </si>
  <si>
    <t>久之浜</t>
    <rPh sb="0" eb="2">
      <t>ヒサユキ</t>
    </rPh>
    <rPh sb="2" eb="3">
      <t>ハマ</t>
    </rPh>
    <phoneticPr fontId="5"/>
  </si>
  <si>
    <t>松田</t>
    <rPh sb="0" eb="2">
      <t>マツダ</t>
    </rPh>
    <phoneticPr fontId="5"/>
  </si>
  <si>
    <t>小川郷</t>
    <rPh sb="0" eb="2">
      <t>オガワ</t>
    </rPh>
    <rPh sb="2" eb="3">
      <t>ゴウ</t>
    </rPh>
    <phoneticPr fontId="5"/>
  </si>
  <si>
    <t>小川郷計</t>
    <rPh sb="0" eb="2">
      <t>オガワ</t>
    </rPh>
    <rPh sb="2" eb="3">
      <t>ゴウ</t>
    </rPh>
    <rPh sb="3" eb="4">
      <t>ケイ</t>
    </rPh>
    <phoneticPr fontId="5"/>
  </si>
  <si>
    <t>川前</t>
    <rPh sb="0" eb="1">
      <t>カワ</t>
    </rPh>
    <rPh sb="1" eb="2">
      <t>マエ</t>
    </rPh>
    <phoneticPr fontId="5"/>
  </si>
  <si>
    <t>南雲</t>
    <rPh sb="0" eb="2">
      <t>ナグモ</t>
    </rPh>
    <phoneticPr fontId="5"/>
  </si>
  <si>
    <t>木部</t>
    <rPh sb="0" eb="2">
      <t>キベ</t>
    </rPh>
    <phoneticPr fontId="5"/>
  </si>
  <si>
    <t>川前計</t>
    <rPh sb="0" eb="1">
      <t>カワ</t>
    </rPh>
    <rPh sb="1" eb="2">
      <t>マエ</t>
    </rPh>
    <rPh sb="2" eb="3">
      <t>ケイ</t>
    </rPh>
    <phoneticPr fontId="5"/>
  </si>
  <si>
    <t>いわき市計</t>
    <rPh sb="3" eb="4">
      <t>フクシマシ</t>
    </rPh>
    <rPh sb="4" eb="5">
      <t>ケイ</t>
    </rPh>
    <phoneticPr fontId="5"/>
  </si>
  <si>
    <t>村上（日立木）</t>
    <rPh sb="0" eb="2">
      <t>ムラカミ</t>
    </rPh>
    <rPh sb="3" eb="5">
      <t>ヒタチ</t>
    </rPh>
    <rPh sb="5" eb="6">
      <t>キ</t>
    </rPh>
    <phoneticPr fontId="5"/>
  </si>
  <si>
    <t>相馬市計</t>
    <rPh sb="0" eb="2">
      <t>ソウマ</t>
    </rPh>
    <rPh sb="2" eb="3">
      <t>ハラマチシ</t>
    </rPh>
    <rPh sb="3" eb="4">
      <t>ケイ</t>
    </rPh>
    <phoneticPr fontId="5"/>
  </si>
  <si>
    <t>広野町</t>
    <rPh sb="0" eb="2">
      <t>ヒロノ</t>
    </rPh>
    <rPh sb="2" eb="3">
      <t>マチ</t>
    </rPh>
    <phoneticPr fontId="5"/>
  </si>
  <si>
    <t>楢葉町</t>
    <rPh sb="0" eb="2">
      <t>ナラハ</t>
    </rPh>
    <rPh sb="2" eb="3">
      <t>マチ</t>
    </rPh>
    <phoneticPr fontId="5"/>
  </si>
  <si>
    <t>楢葉町計</t>
    <rPh sb="0" eb="2">
      <t>ナラハ</t>
    </rPh>
    <rPh sb="2" eb="3">
      <t>マチ</t>
    </rPh>
    <rPh sb="3" eb="4">
      <t>ケイ</t>
    </rPh>
    <phoneticPr fontId="5"/>
  </si>
  <si>
    <t>富岡町</t>
    <rPh sb="0" eb="2">
      <t>トミオカ</t>
    </rPh>
    <rPh sb="2" eb="3">
      <t>マチ</t>
    </rPh>
    <phoneticPr fontId="5"/>
  </si>
  <si>
    <t>双葉町</t>
    <rPh sb="0" eb="3">
      <t>フタバマチ</t>
    </rPh>
    <phoneticPr fontId="5"/>
  </si>
  <si>
    <t>川内村</t>
    <rPh sb="0" eb="3">
      <t>カワウチムラ</t>
    </rPh>
    <phoneticPr fontId="5"/>
  </si>
  <si>
    <t>双葉郡計</t>
    <rPh sb="0" eb="2">
      <t>フタバ</t>
    </rPh>
    <rPh sb="2" eb="3">
      <t>グン</t>
    </rPh>
    <rPh sb="3" eb="4">
      <t>ケイ</t>
    </rPh>
    <phoneticPr fontId="5"/>
  </si>
  <si>
    <t>販売センター</t>
    <rPh sb="0" eb="2">
      <t>ハンバイ</t>
    </rPh>
    <phoneticPr fontId="5"/>
  </si>
  <si>
    <t>新地町</t>
    <rPh sb="0" eb="3">
      <t>シンチマチ</t>
    </rPh>
    <phoneticPr fontId="5"/>
  </si>
  <si>
    <t>相馬郡計</t>
    <rPh sb="0" eb="2">
      <t>ソウマ</t>
    </rPh>
    <rPh sb="2" eb="3">
      <t>グン</t>
    </rPh>
    <rPh sb="3" eb="4">
      <t>ケイ</t>
    </rPh>
    <phoneticPr fontId="5"/>
  </si>
  <si>
    <t>毎民日新</t>
    <rPh sb="0" eb="1">
      <t>マイ</t>
    </rPh>
    <rPh sb="1" eb="2">
      <t>ミン</t>
    </rPh>
    <rPh sb="2" eb="3">
      <t>ニッシン</t>
    </rPh>
    <rPh sb="3" eb="4">
      <t>シン</t>
    </rPh>
    <phoneticPr fontId="5"/>
  </si>
  <si>
    <t>毎民門田</t>
    <rPh sb="0" eb="1">
      <t>マイ</t>
    </rPh>
    <rPh sb="1" eb="2">
      <t>ミン</t>
    </rPh>
    <rPh sb="2" eb="4">
      <t>モンデン</t>
    </rPh>
    <phoneticPr fontId="5"/>
  </si>
  <si>
    <t>毎民一箕</t>
    <rPh sb="0" eb="1">
      <t>マイ</t>
    </rPh>
    <rPh sb="1" eb="2">
      <t>ミン</t>
    </rPh>
    <rPh sb="2" eb="3">
      <t>イチ</t>
    </rPh>
    <rPh sb="3" eb="4">
      <t>ミ</t>
    </rPh>
    <phoneticPr fontId="5"/>
  </si>
  <si>
    <t>毎民西若松</t>
    <rPh sb="0" eb="1">
      <t>マイ</t>
    </rPh>
    <rPh sb="1" eb="2">
      <t>ミン</t>
    </rPh>
    <rPh sb="2" eb="3">
      <t>ニシ</t>
    </rPh>
    <rPh sb="3" eb="5">
      <t>ワカマツ</t>
    </rPh>
    <phoneticPr fontId="5"/>
  </si>
  <si>
    <t>読売城西</t>
    <rPh sb="0" eb="1">
      <t>ヨ</t>
    </rPh>
    <rPh sb="1" eb="2">
      <t>ウ</t>
    </rPh>
    <rPh sb="2" eb="4">
      <t>ジョウサイ</t>
    </rPh>
    <phoneticPr fontId="5"/>
  </si>
  <si>
    <t>会津若松市計</t>
    <rPh sb="0" eb="1">
      <t>カイ</t>
    </rPh>
    <rPh sb="1" eb="2">
      <t>ツ</t>
    </rPh>
    <rPh sb="2" eb="4">
      <t>ワカマツ</t>
    </rPh>
    <rPh sb="4" eb="5">
      <t>ハラマチシ</t>
    </rPh>
    <rPh sb="5" eb="6">
      <t>ケイ</t>
    </rPh>
    <phoneticPr fontId="5"/>
  </si>
  <si>
    <t>喜多方市計</t>
    <rPh sb="0" eb="4">
      <t>キタカタシ</t>
    </rPh>
    <rPh sb="4" eb="5">
      <t>ケイ</t>
    </rPh>
    <phoneticPr fontId="5"/>
  </si>
  <si>
    <t>猪苗代町計</t>
    <rPh sb="0" eb="3">
      <t>イナワシロ</t>
    </rPh>
    <rPh sb="3" eb="4">
      <t>マチ</t>
    </rPh>
    <rPh sb="4" eb="5">
      <t>ケイ</t>
    </rPh>
    <phoneticPr fontId="5"/>
  </si>
  <si>
    <t>磐梯町</t>
    <rPh sb="0" eb="3">
      <t>バンダイマチ</t>
    </rPh>
    <phoneticPr fontId="5"/>
  </si>
  <si>
    <t>野沢船橋</t>
    <rPh sb="0" eb="2">
      <t>ノザワ</t>
    </rPh>
    <rPh sb="2" eb="4">
      <t>フナハシ</t>
    </rPh>
    <phoneticPr fontId="5"/>
  </si>
  <si>
    <t>上野尻       船橋</t>
    <rPh sb="0" eb="1">
      <t>ウエ</t>
    </rPh>
    <rPh sb="1" eb="3">
      <t>ノジリ</t>
    </rPh>
    <rPh sb="10" eb="12">
      <t>フナハシ</t>
    </rPh>
    <phoneticPr fontId="5"/>
  </si>
  <si>
    <t>奥川井上</t>
    <rPh sb="0" eb="2">
      <t>オクガワ</t>
    </rPh>
    <rPh sb="2" eb="4">
      <t>イノウエ</t>
    </rPh>
    <phoneticPr fontId="5"/>
  </si>
  <si>
    <t>西会津町計</t>
    <rPh sb="0" eb="1">
      <t>ニシ</t>
    </rPh>
    <rPh sb="1" eb="2">
      <t>カイ</t>
    </rPh>
    <rPh sb="2" eb="3">
      <t>ツ</t>
    </rPh>
    <rPh sb="3" eb="4">
      <t>マチ</t>
    </rPh>
    <rPh sb="4" eb="5">
      <t>ケイ</t>
    </rPh>
    <phoneticPr fontId="5"/>
  </si>
  <si>
    <t>耶麻郡計</t>
    <rPh sb="0" eb="3">
      <t>ヤマグン</t>
    </rPh>
    <rPh sb="3" eb="4">
      <t>ケイ</t>
    </rPh>
    <phoneticPr fontId="5"/>
  </si>
  <si>
    <t>渡部</t>
    <rPh sb="0" eb="2">
      <t>ワタベ</t>
    </rPh>
    <phoneticPr fontId="5"/>
  </si>
  <si>
    <t>三島町</t>
    <rPh sb="0" eb="3">
      <t>ミシママチ</t>
    </rPh>
    <phoneticPr fontId="5"/>
  </si>
  <si>
    <t>金山町</t>
    <rPh sb="0" eb="3">
      <t>カナヤママチ</t>
    </rPh>
    <phoneticPr fontId="5"/>
  </si>
  <si>
    <t>昭和村</t>
    <rPh sb="0" eb="2">
      <t>ショウワ</t>
    </rPh>
    <rPh sb="2" eb="3">
      <t>ムラ</t>
    </rPh>
    <phoneticPr fontId="5"/>
  </si>
  <si>
    <t>本名</t>
    <rPh sb="0" eb="2">
      <t>ホンナ</t>
    </rPh>
    <phoneticPr fontId="5"/>
  </si>
  <si>
    <t>大沼郡計</t>
    <rPh sb="0" eb="3">
      <t>オオヌマグン</t>
    </rPh>
    <rPh sb="3" eb="4">
      <t>ケイ</t>
    </rPh>
    <phoneticPr fontId="5"/>
  </si>
  <si>
    <t>馬場</t>
    <rPh sb="0" eb="2">
      <t>ババ</t>
    </rPh>
    <phoneticPr fontId="5"/>
  </si>
  <si>
    <t>樋口</t>
    <rPh sb="0" eb="2">
      <t>ヒグチ</t>
    </rPh>
    <phoneticPr fontId="5"/>
  </si>
  <si>
    <t>塔寺渡辺</t>
    <rPh sb="0" eb="1">
      <t>トウ</t>
    </rPh>
    <rPh sb="1" eb="2">
      <t>テラ</t>
    </rPh>
    <rPh sb="2" eb="4">
      <t>ワタナベ</t>
    </rPh>
    <phoneticPr fontId="5"/>
  </si>
  <si>
    <t>会津坂下町計</t>
    <rPh sb="0" eb="1">
      <t>カイ</t>
    </rPh>
    <rPh sb="1" eb="2">
      <t>ツ</t>
    </rPh>
    <rPh sb="2" eb="4">
      <t>サカシタ</t>
    </rPh>
    <rPh sb="4" eb="5">
      <t>マチ</t>
    </rPh>
    <rPh sb="5" eb="6">
      <t>ケイ</t>
    </rPh>
    <phoneticPr fontId="5"/>
  </si>
  <si>
    <t>柳津町</t>
    <rPh sb="0" eb="1">
      <t>ヤナギ</t>
    </rPh>
    <rPh sb="1" eb="2">
      <t>ツ</t>
    </rPh>
    <rPh sb="2" eb="3">
      <t>マチ</t>
    </rPh>
    <phoneticPr fontId="5"/>
  </si>
  <si>
    <t>金子</t>
    <rPh sb="0" eb="2">
      <t>カネコ</t>
    </rPh>
    <phoneticPr fontId="5"/>
  </si>
  <si>
    <t>河沼郡計</t>
    <rPh sb="0" eb="2">
      <t>カワヌマ</t>
    </rPh>
    <rPh sb="2" eb="3">
      <t>オオヌマグン</t>
    </rPh>
    <rPh sb="3" eb="4">
      <t>ケイ</t>
    </rPh>
    <phoneticPr fontId="5"/>
  </si>
  <si>
    <t>下郷町</t>
    <rPh sb="0" eb="3">
      <t>シモゴウマチ</t>
    </rPh>
    <phoneticPr fontId="5"/>
  </si>
  <si>
    <t>河合</t>
    <rPh sb="0" eb="2">
      <t>カワイ</t>
    </rPh>
    <phoneticPr fontId="5"/>
  </si>
  <si>
    <t>只見町</t>
    <rPh sb="0" eb="3">
      <t>タダミマチ</t>
    </rPh>
    <phoneticPr fontId="5"/>
  </si>
  <si>
    <t>只見町計</t>
    <rPh sb="0" eb="2">
      <t>タダミ</t>
    </rPh>
    <rPh sb="2" eb="3">
      <t>マチ</t>
    </rPh>
    <rPh sb="3" eb="4">
      <t>ケイ</t>
    </rPh>
    <phoneticPr fontId="5"/>
  </si>
  <si>
    <t>南会津郡計</t>
    <rPh sb="0" eb="1">
      <t>ミナミ</t>
    </rPh>
    <rPh sb="1" eb="2">
      <t>カイ</t>
    </rPh>
    <rPh sb="2" eb="3">
      <t>ツ</t>
    </rPh>
    <rPh sb="3" eb="4">
      <t>オオヌマグン</t>
    </rPh>
    <rPh sb="4" eb="5">
      <t>ケイ</t>
    </rPh>
    <phoneticPr fontId="5"/>
  </si>
  <si>
    <t>市郡名</t>
  </si>
  <si>
    <t>合計</t>
  </si>
  <si>
    <t>毎日</t>
  </si>
  <si>
    <t>民報</t>
  </si>
  <si>
    <t>朝日</t>
  </si>
  <si>
    <t>読売</t>
  </si>
  <si>
    <t>民友</t>
  </si>
  <si>
    <t>河北</t>
  </si>
  <si>
    <t>福島県全体</t>
    <rPh sb="3" eb="5">
      <t>ゼンタイ</t>
    </rPh>
    <phoneticPr fontId="5"/>
  </si>
  <si>
    <t>福島市</t>
  </si>
  <si>
    <t>いわき市</t>
  </si>
  <si>
    <t>会津若松市</t>
  </si>
  <si>
    <t>白河市</t>
  </si>
  <si>
    <t>須賀川市</t>
  </si>
  <si>
    <t>喜多方市</t>
  </si>
  <si>
    <t>相馬市</t>
  </si>
  <si>
    <t>二本松市</t>
  </si>
  <si>
    <t>市部計</t>
  </si>
  <si>
    <t>伊達郡</t>
  </si>
  <si>
    <t>岩瀬郡</t>
  </si>
  <si>
    <t>南会津郡</t>
  </si>
  <si>
    <t>耶麻郡</t>
  </si>
  <si>
    <t>河沼郡</t>
  </si>
  <si>
    <t>大沼郡</t>
  </si>
  <si>
    <t>西白河郡</t>
  </si>
  <si>
    <t>東白川郡</t>
  </si>
  <si>
    <t>石川郡</t>
  </si>
  <si>
    <t>田村郡</t>
  </si>
  <si>
    <t>双葉郡</t>
  </si>
  <si>
    <t>相馬郡</t>
  </si>
  <si>
    <t>郡部計</t>
  </si>
  <si>
    <t>読売　　　　　　　　　　谷川瀬</t>
    <rPh sb="0" eb="1">
      <t>ヨ</t>
    </rPh>
    <rPh sb="1" eb="2">
      <t>ウリ</t>
    </rPh>
    <rPh sb="12" eb="13">
      <t>タニ</t>
    </rPh>
    <rPh sb="13" eb="15">
      <t>カワセ</t>
    </rPh>
    <phoneticPr fontId="5"/>
  </si>
  <si>
    <t>読売 　　    小山田</t>
    <rPh sb="0" eb="2">
      <t>ヨミウリ</t>
    </rPh>
    <rPh sb="9" eb="12">
      <t>オヤマダ</t>
    </rPh>
    <phoneticPr fontId="5"/>
  </si>
  <si>
    <t>ニュータウン</t>
    <phoneticPr fontId="5"/>
  </si>
  <si>
    <t>守山馬場</t>
    <phoneticPr fontId="5"/>
  </si>
  <si>
    <t>柳橋桑島</t>
    <phoneticPr fontId="5"/>
  </si>
  <si>
    <t>田村市計</t>
    <rPh sb="0" eb="2">
      <t>タムラ</t>
    </rPh>
    <rPh sb="2" eb="3">
      <t>シ</t>
    </rPh>
    <rPh sb="3" eb="4">
      <t>ケイ</t>
    </rPh>
    <phoneticPr fontId="5"/>
  </si>
  <si>
    <t>田村市</t>
  </si>
  <si>
    <t>0200</t>
    <phoneticPr fontId="5"/>
  </si>
  <si>
    <t>0100</t>
    <phoneticPr fontId="5"/>
  </si>
  <si>
    <t>0300</t>
    <phoneticPr fontId="5"/>
  </si>
  <si>
    <t>0400</t>
    <phoneticPr fontId="5"/>
  </si>
  <si>
    <t>0130</t>
    <phoneticPr fontId="5"/>
  </si>
  <si>
    <t>0310</t>
    <phoneticPr fontId="5"/>
  </si>
  <si>
    <t>0110</t>
    <phoneticPr fontId="5"/>
  </si>
  <si>
    <t>0410</t>
    <phoneticPr fontId="5"/>
  </si>
  <si>
    <t>0320</t>
    <phoneticPr fontId="5"/>
  </si>
  <si>
    <t>0170</t>
    <phoneticPr fontId="5"/>
  </si>
  <si>
    <t>0210</t>
    <phoneticPr fontId="5"/>
  </si>
  <si>
    <t>0180</t>
    <phoneticPr fontId="5"/>
  </si>
  <si>
    <t>0420</t>
    <phoneticPr fontId="5"/>
  </si>
  <si>
    <t>0440</t>
    <phoneticPr fontId="5"/>
  </si>
  <si>
    <t>0430</t>
    <phoneticPr fontId="5"/>
  </si>
  <si>
    <t>0140</t>
    <phoneticPr fontId="5"/>
  </si>
  <si>
    <t>0160</t>
    <phoneticPr fontId="5"/>
  </si>
  <si>
    <t>0150</t>
    <phoneticPr fontId="5"/>
  </si>
  <si>
    <t>0120</t>
    <phoneticPr fontId="5"/>
  </si>
  <si>
    <t>0340</t>
    <phoneticPr fontId="5"/>
  </si>
  <si>
    <t>（須賀川市と西白河郡に含まれる）</t>
    <rPh sb="6" eb="10">
      <t>ニシシラカワグン</t>
    </rPh>
    <phoneticPr fontId="5"/>
  </si>
  <si>
    <t>代理店名</t>
    <rPh sb="0" eb="2">
      <t>ダイリ</t>
    </rPh>
    <rPh sb="2" eb="4">
      <t>テンメイ</t>
    </rPh>
    <phoneticPr fontId="5"/>
  </si>
  <si>
    <t>担当者名</t>
    <rPh sb="0" eb="3">
      <t>タントウシャ</t>
    </rPh>
    <rPh sb="3" eb="4">
      <t>メイ</t>
    </rPh>
    <phoneticPr fontId="5"/>
  </si>
  <si>
    <t>サイズ</t>
    <phoneticPr fontId="5"/>
  </si>
  <si>
    <t>折込部数</t>
    <rPh sb="0" eb="2">
      <t>オリコミ</t>
    </rPh>
    <rPh sb="2" eb="4">
      <t>ブスウ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</si>
  <si>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</si>
  <si>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</t>
    <phoneticPr fontId="5"/>
  </si>
  <si>
    <t>広告主名</t>
    <phoneticPr fontId="5"/>
  </si>
  <si>
    <t>タイトル</t>
    <phoneticPr fontId="5"/>
  </si>
  <si>
    <t>石井</t>
  </si>
  <si>
    <t>船引町計</t>
    <rPh sb="0" eb="3">
      <t>フネヒキマチ</t>
    </rPh>
    <rPh sb="3" eb="4">
      <t>ケイ</t>
    </rPh>
    <phoneticPr fontId="5"/>
  </si>
  <si>
    <t>船引町</t>
    <rPh sb="0" eb="3">
      <t>フネヒキマチ</t>
    </rPh>
    <phoneticPr fontId="5"/>
  </si>
  <si>
    <t>常葉町</t>
    <rPh sb="0" eb="3">
      <t>トキワマチ</t>
    </rPh>
    <phoneticPr fontId="5"/>
  </si>
  <si>
    <t>大越町</t>
    <rPh sb="0" eb="3">
      <t>オオゴエマチ</t>
    </rPh>
    <phoneticPr fontId="5"/>
  </si>
  <si>
    <t>滝根町</t>
    <rPh sb="0" eb="3">
      <t>タキネマチ</t>
    </rPh>
    <phoneticPr fontId="5"/>
  </si>
  <si>
    <t>大越町計</t>
    <rPh sb="0" eb="2">
      <t>オオゴエ</t>
    </rPh>
    <rPh sb="2" eb="3">
      <t>マチ</t>
    </rPh>
    <rPh sb="3" eb="4">
      <t>ケイ</t>
    </rPh>
    <phoneticPr fontId="5"/>
  </si>
  <si>
    <t>読売開成</t>
    <rPh sb="1" eb="2">
      <t>ウリ</t>
    </rPh>
    <phoneticPr fontId="5"/>
  </si>
  <si>
    <t>旧市内計</t>
    <rPh sb="0" eb="3">
      <t>キュウシナイ</t>
    </rPh>
    <rPh sb="3" eb="4">
      <t>ケイ</t>
    </rPh>
    <phoneticPr fontId="5"/>
  </si>
  <si>
    <t>毎民佐藤</t>
    <rPh sb="0" eb="1">
      <t>マイ</t>
    </rPh>
    <rPh sb="1" eb="2">
      <t>ミン</t>
    </rPh>
    <rPh sb="2" eb="4">
      <t>サトウ</t>
    </rPh>
    <phoneticPr fontId="5"/>
  </si>
  <si>
    <t>飯坂計</t>
    <rPh sb="0" eb="2">
      <t>イイザカ</t>
    </rPh>
    <rPh sb="2" eb="3">
      <t>ケイ</t>
    </rPh>
    <phoneticPr fontId="5"/>
  </si>
  <si>
    <t>瀬上</t>
    <rPh sb="0" eb="1">
      <t>セ</t>
    </rPh>
    <rPh sb="1" eb="2">
      <t>ウエ</t>
    </rPh>
    <phoneticPr fontId="5"/>
  </si>
  <si>
    <t>飯坂</t>
    <rPh sb="0" eb="2">
      <t>イイザカ</t>
    </rPh>
    <phoneticPr fontId="5"/>
  </si>
  <si>
    <t>瀬上計</t>
    <rPh sb="0" eb="2">
      <t>セノウエ</t>
    </rPh>
    <rPh sb="2" eb="3">
      <t>ケイ</t>
    </rPh>
    <phoneticPr fontId="5"/>
  </si>
  <si>
    <t>松川</t>
    <rPh sb="0" eb="2">
      <t>マツカワ</t>
    </rPh>
    <phoneticPr fontId="5"/>
  </si>
  <si>
    <t>毎民岩瀬</t>
    <phoneticPr fontId="5"/>
  </si>
  <si>
    <t>読売松川</t>
    <rPh sb="1" eb="2">
      <t>ウリ</t>
    </rPh>
    <rPh sb="2" eb="4">
      <t>マツカワ</t>
    </rPh>
    <phoneticPr fontId="5"/>
  </si>
  <si>
    <t>松川計</t>
    <rPh sb="0" eb="2">
      <t>マツカワ</t>
    </rPh>
    <rPh sb="2" eb="3">
      <t>ケイ</t>
    </rPh>
    <phoneticPr fontId="5"/>
  </si>
  <si>
    <t>読売保原</t>
    <rPh sb="0" eb="2">
      <t>ヨミウリ</t>
    </rPh>
    <rPh sb="2" eb="4">
      <t>ホバラ</t>
    </rPh>
    <phoneticPr fontId="5"/>
  </si>
  <si>
    <t>読売</t>
    <rPh sb="0" eb="1">
      <t>ヨ</t>
    </rPh>
    <rPh sb="1" eb="2">
      <t>ウリ</t>
    </rPh>
    <phoneticPr fontId="5"/>
  </si>
  <si>
    <t>読売  　　   大川原</t>
    <rPh sb="0" eb="1">
      <t>ヨ</t>
    </rPh>
    <rPh sb="1" eb="2">
      <t>ウリ</t>
    </rPh>
    <rPh sb="9" eb="12">
      <t>オオカワラ</t>
    </rPh>
    <phoneticPr fontId="5"/>
  </si>
  <si>
    <t>連絡先</t>
    <rPh sb="0" eb="3">
      <t>レンラクサキ</t>
    </rPh>
    <phoneticPr fontId="5"/>
  </si>
  <si>
    <t>連絡先</t>
    <phoneticPr fontId="5"/>
  </si>
  <si>
    <t>朝日会津若松</t>
    <rPh sb="0" eb="1">
      <t>アサ</t>
    </rPh>
    <rPh sb="1" eb="2">
      <t>ヒ</t>
    </rPh>
    <rPh sb="2" eb="6">
      <t>アイヅワカマツ</t>
    </rPh>
    <phoneticPr fontId="5"/>
  </si>
  <si>
    <t>いわき鹿島</t>
    <phoneticPr fontId="5"/>
  </si>
  <si>
    <t>毎民北部</t>
  </si>
  <si>
    <t>南相馬市</t>
    <rPh sb="0" eb="1">
      <t>ミナミ</t>
    </rPh>
    <rPh sb="1" eb="4">
      <t>ソウマシ</t>
    </rPh>
    <phoneticPr fontId="5"/>
  </si>
  <si>
    <t>毎民藤原</t>
  </si>
  <si>
    <t>朝日庄司</t>
  </si>
  <si>
    <t>（旧）白河市計</t>
    <rPh sb="1" eb="2">
      <t>キュウ</t>
    </rPh>
    <rPh sb="3" eb="6">
      <t>シラカワシ</t>
    </rPh>
    <rPh sb="6" eb="7">
      <t>ケイ</t>
    </rPh>
    <phoneticPr fontId="5"/>
  </si>
  <si>
    <t>（旧）表郷村計</t>
    <rPh sb="1" eb="2">
      <t>キュウ</t>
    </rPh>
    <rPh sb="3" eb="6">
      <t>オモテゴウムラ</t>
    </rPh>
    <rPh sb="6" eb="7">
      <t>ケイ</t>
    </rPh>
    <phoneticPr fontId="5"/>
  </si>
  <si>
    <t>（旧）二本松市計</t>
    <rPh sb="1" eb="2">
      <t>キュウ</t>
    </rPh>
    <rPh sb="3" eb="6">
      <t>ニホンマツ</t>
    </rPh>
    <rPh sb="6" eb="7">
      <t>シ</t>
    </rPh>
    <rPh sb="7" eb="8">
      <t>ケイ</t>
    </rPh>
    <phoneticPr fontId="5"/>
  </si>
  <si>
    <t>（旧）伊達町計</t>
    <rPh sb="1" eb="2">
      <t>キュウ</t>
    </rPh>
    <rPh sb="3" eb="5">
      <t>ダテ</t>
    </rPh>
    <rPh sb="5" eb="6">
      <t>マチ</t>
    </rPh>
    <rPh sb="6" eb="7">
      <t>ケイ</t>
    </rPh>
    <phoneticPr fontId="5"/>
  </si>
  <si>
    <t>(旧）梁川町計</t>
    <rPh sb="1" eb="2">
      <t>キュウ</t>
    </rPh>
    <rPh sb="3" eb="5">
      <t>ヤナガワ</t>
    </rPh>
    <rPh sb="5" eb="6">
      <t>マチ</t>
    </rPh>
    <rPh sb="6" eb="7">
      <t>ケイ</t>
    </rPh>
    <phoneticPr fontId="5"/>
  </si>
  <si>
    <t>(旧）保原町計</t>
    <rPh sb="1" eb="2">
      <t>キュウ</t>
    </rPh>
    <rPh sb="3" eb="5">
      <t>ホバラ</t>
    </rPh>
    <rPh sb="5" eb="6">
      <t>マチ</t>
    </rPh>
    <rPh sb="6" eb="7">
      <t>ケイ</t>
    </rPh>
    <phoneticPr fontId="5"/>
  </si>
  <si>
    <t>(旧)霊山町計</t>
    <rPh sb="1" eb="2">
      <t>キュウ</t>
    </rPh>
    <rPh sb="3" eb="5">
      <t>リョウゼン</t>
    </rPh>
    <rPh sb="5" eb="6">
      <t>モトミヤマチ</t>
    </rPh>
    <rPh sb="6" eb="7">
      <t>ケイ</t>
    </rPh>
    <phoneticPr fontId="5"/>
  </si>
  <si>
    <t>伊達市計</t>
    <rPh sb="0" eb="2">
      <t>ダテ</t>
    </rPh>
    <rPh sb="2" eb="3">
      <t>シ</t>
    </rPh>
    <rPh sb="3" eb="4">
      <t>ケイ</t>
    </rPh>
    <phoneticPr fontId="5"/>
  </si>
  <si>
    <t>(旧）原町市計</t>
    <rPh sb="1" eb="2">
      <t>キュウ</t>
    </rPh>
    <rPh sb="3" eb="6">
      <t>ハラマチシ</t>
    </rPh>
    <rPh sb="6" eb="7">
      <t>ケイ</t>
    </rPh>
    <phoneticPr fontId="5"/>
  </si>
  <si>
    <t>南相馬市計</t>
    <rPh sb="0" eb="1">
      <t>ミナミ</t>
    </rPh>
    <rPh sb="1" eb="3">
      <t>ソウマ</t>
    </rPh>
    <rPh sb="3" eb="4">
      <t>ハラマチシ</t>
    </rPh>
    <rPh sb="4" eb="5">
      <t>ケイ</t>
    </rPh>
    <phoneticPr fontId="5"/>
  </si>
  <si>
    <t>(旧）喜多方市計</t>
    <rPh sb="1" eb="2">
      <t>キュウ</t>
    </rPh>
    <rPh sb="3" eb="7">
      <t>キタカタシ</t>
    </rPh>
    <rPh sb="7" eb="8">
      <t>ケイ</t>
    </rPh>
    <phoneticPr fontId="5"/>
  </si>
  <si>
    <t>浪江町</t>
    <rPh sb="0" eb="3">
      <t>ナミエマチ</t>
    </rPh>
    <phoneticPr fontId="5"/>
  </si>
  <si>
    <t>会津美里町計</t>
    <rPh sb="0" eb="2">
      <t>アイヅ</t>
    </rPh>
    <rPh sb="2" eb="4">
      <t>ミサト</t>
    </rPh>
    <rPh sb="4" eb="5">
      <t>マチ</t>
    </rPh>
    <rPh sb="5" eb="6">
      <t>ケイ</t>
    </rPh>
    <phoneticPr fontId="5"/>
  </si>
  <si>
    <t>伊達市</t>
    <rPh sb="0" eb="3">
      <t>ダテシ</t>
    </rPh>
    <phoneticPr fontId="5"/>
  </si>
  <si>
    <t xml:space="preserve">       （福島県全体）</t>
    <rPh sb="11" eb="13">
      <t>ゼンタイ</t>
    </rPh>
    <phoneticPr fontId="5"/>
  </si>
  <si>
    <t>0125</t>
    <phoneticPr fontId="5"/>
  </si>
  <si>
    <t>（旧）　　　白河市</t>
    <rPh sb="1" eb="2">
      <t>キュウ</t>
    </rPh>
    <rPh sb="6" eb="9">
      <t>シラカワシ</t>
    </rPh>
    <phoneticPr fontId="5"/>
  </si>
  <si>
    <t>（旧）　　　表郷村</t>
    <rPh sb="1" eb="2">
      <t>キュウ</t>
    </rPh>
    <rPh sb="6" eb="9">
      <t>オモテゴウムラ</t>
    </rPh>
    <phoneticPr fontId="5"/>
  </si>
  <si>
    <t>販売　　　　センター</t>
    <rPh sb="0" eb="2">
      <t>ハンバイ</t>
    </rPh>
    <phoneticPr fontId="5"/>
  </si>
  <si>
    <t>（旧）　　　安達町</t>
    <rPh sb="1" eb="2">
      <t>キュウ</t>
    </rPh>
    <phoneticPr fontId="5"/>
  </si>
  <si>
    <t>（旧）　　　岩代町</t>
    <rPh sb="6" eb="9">
      <t>イワシロマチ</t>
    </rPh>
    <phoneticPr fontId="5"/>
  </si>
  <si>
    <t>（旧）　　　　東和町</t>
    <rPh sb="7" eb="10">
      <t>トウワマチ</t>
    </rPh>
    <phoneticPr fontId="5"/>
  </si>
  <si>
    <t>（旧）　　　霊山町</t>
    <rPh sb="1" eb="2">
      <t>キュウ</t>
    </rPh>
    <rPh sb="6" eb="9">
      <t>リョウゼンマチ</t>
    </rPh>
    <phoneticPr fontId="5"/>
  </si>
  <si>
    <t>（旧）　　　原町市</t>
    <rPh sb="1" eb="2">
      <t>キュウ</t>
    </rPh>
    <rPh sb="6" eb="9">
      <t>ハラマチシ</t>
    </rPh>
    <phoneticPr fontId="5"/>
  </si>
  <si>
    <t>（旧）　　　小高町</t>
    <rPh sb="1" eb="2">
      <t>キュウ</t>
    </rPh>
    <rPh sb="6" eb="9">
      <t>オダカマチ</t>
    </rPh>
    <phoneticPr fontId="5"/>
  </si>
  <si>
    <t>（旧）　　　鹿島町</t>
    <rPh sb="1" eb="2">
      <t>キュウ</t>
    </rPh>
    <rPh sb="6" eb="9">
      <t>カシママチ</t>
    </rPh>
    <phoneticPr fontId="5"/>
  </si>
  <si>
    <t>（旧）　　　　　河東町</t>
    <rPh sb="1" eb="2">
      <t>キュウ</t>
    </rPh>
    <rPh sb="8" eb="11">
      <t>カワヒガシマチ</t>
    </rPh>
    <phoneticPr fontId="5"/>
  </si>
  <si>
    <t>（旧）　　　塩川町</t>
    <rPh sb="1" eb="2">
      <t>キュウ</t>
    </rPh>
    <rPh sb="6" eb="9">
      <t>シオカワマチ</t>
    </rPh>
    <phoneticPr fontId="5"/>
  </si>
  <si>
    <t>（旧）　　　山都町</t>
    <rPh sb="1" eb="2">
      <t>キュウ</t>
    </rPh>
    <rPh sb="6" eb="9">
      <t>ヤマトマチ</t>
    </rPh>
    <phoneticPr fontId="5"/>
  </si>
  <si>
    <t>二瓶　　　 （翁島）</t>
    <rPh sb="0" eb="2">
      <t>ニヘイ</t>
    </rPh>
    <rPh sb="7" eb="8">
      <t>オキナ</t>
    </rPh>
    <rPh sb="8" eb="9">
      <t>シマ</t>
    </rPh>
    <phoneticPr fontId="5"/>
  </si>
  <si>
    <t>会津　　　美里町</t>
    <rPh sb="0" eb="2">
      <t>アイヅ</t>
    </rPh>
    <rPh sb="5" eb="7">
      <t>ミサト</t>
    </rPh>
    <rPh sb="7" eb="8">
      <t>マチ</t>
    </rPh>
    <phoneticPr fontId="5"/>
  </si>
  <si>
    <t>高田金田</t>
    <rPh sb="0" eb="2">
      <t>タカダ</t>
    </rPh>
    <rPh sb="2" eb="4">
      <t>カネダ</t>
    </rPh>
    <phoneticPr fontId="5"/>
  </si>
  <si>
    <t>本郷渡部</t>
    <rPh sb="0" eb="2">
      <t>ホンゴウ</t>
    </rPh>
    <rPh sb="2" eb="4">
      <t>ワタベ</t>
    </rPh>
    <phoneticPr fontId="5"/>
  </si>
  <si>
    <t>会津　　　坂下町</t>
    <rPh sb="0" eb="1">
      <t>カイ</t>
    </rPh>
    <rPh sb="1" eb="2">
      <t>ツ</t>
    </rPh>
    <rPh sb="5" eb="7">
      <t>サカシタ</t>
    </rPh>
    <rPh sb="7" eb="8">
      <t>マチ</t>
    </rPh>
    <phoneticPr fontId="5"/>
  </si>
  <si>
    <t>（旧）塩川町計</t>
    <rPh sb="1" eb="2">
      <t>キュウ</t>
    </rPh>
    <rPh sb="3" eb="5">
      <t>シオカワ</t>
    </rPh>
    <rPh sb="5" eb="6">
      <t>マチ</t>
    </rPh>
    <rPh sb="6" eb="7">
      <t>ケイ</t>
    </rPh>
    <phoneticPr fontId="5"/>
  </si>
  <si>
    <t>　（桑野支店）</t>
    <rPh sb="2" eb="4">
      <t>クワノ</t>
    </rPh>
    <rPh sb="4" eb="6">
      <t>シテン</t>
    </rPh>
    <phoneticPr fontId="5"/>
  </si>
  <si>
    <t>　（片平支店）</t>
    <rPh sb="2" eb="4">
      <t>カタヒラ</t>
    </rPh>
    <rPh sb="4" eb="6">
      <t>シテン</t>
    </rPh>
    <phoneticPr fontId="5"/>
  </si>
  <si>
    <t>田島毎民</t>
    <rPh sb="0" eb="2">
      <t>タジマ</t>
    </rPh>
    <rPh sb="2" eb="3">
      <t>マイ</t>
    </rPh>
    <rPh sb="3" eb="4">
      <t>ミン</t>
    </rPh>
    <phoneticPr fontId="5"/>
  </si>
  <si>
    <t>伊南星</t>
    <rPh sb="0" eb="2">
      <t>イナ</t>
    </rPh>
    <rPh sb="2" eb="3">
      <t>ホシ</t>
    </rPh>
    <phoneticPr fontId="5"/>
  </si>
  <si>
    <t>南郷本橋</t>
    <rPh sb="0" eb="2">
      <t>ナンゴウ</t>
    </rPh>
    <rPh sb="2" eb="4">
      <t>モトハシ</t>
    </rPh>
    <phoneticPr fontId="5"/>
  </si>
  <si>
    <t>南会津町計</t>
    <rPh sb="0" eb="1">
      <t>ミナミ</t>
    </rPh>
    <rPh sb="1" eb="4">
      <t>アイヅマチ</t>
    </rPh>
    <rPh sb="4" eb="5">
      <t>ケイ</t>
    </rPh>
    <phoneticPr fontId="5"/>
  </si>
  <si>
    <t>古川</t>
    <rPh sb="0" eb="2">
      <t>フルカワ</t>
    </rPh>
    <phoneticPr fontId="5"/>
  </si>
  <si>
    <t>本宮市</t>
    <rPh sb="0" eb="2">
      <t>モトミヤ</t>
    </rPh>
    <rPh sb="2" eb="3">
      <t>シ</t>
    </rPh>
    <phoneticPr fontId="5"/>
  </si>
  <si>
    <t>（旧）　　　本宮町</t>
    <rPh sb="6" eb="9">
      <t>ホンミヤチョウ</t>
    </rPh>
    <phoneticPr fontId="5"/>
  </si>
  <si>
    <t>（旧）岩代町計</t>
    <rPh sb="3" eb="5">
      <t>イワシロ</t>
    </rPh>
    <rPh sb="5" eb="6">
      <t>モトミヤマチ</t>
    </rPh>
    <rPh sb="6" eb="7">
      <t>ケイ</t>
    </rPh>
    <phoneticPr fontId="5"/>
  </si>
  <si>
    <t>（旧）本宮町計</t>
    <rPh sb="3" eb="6">
      <t>モトミヤマチ</t>
    </rPh>
    <rPh sb="6" eb="7">
      <t>ケイ</t>
    </rPh>
    <phoneticPr fontId="5"/>
  </si>
  <si>
    <t>本宮市計</t>
    <rPh sb="0" eb="2">
      <t>モトミヤ</t>
    </rPh>
    <rPh sb="2" eb="3">
      <t>シ</t>
    </rPh>
    <rPh sb="3" eb="4">
      <t>ケイ</t>
    </rPh>
    <phoneticPr fontId="5"/>
  </si>
  <si>
    <t>毎民藤原</t>
    <rPh sb="0" eb="1">
      <t>マイ</t>
    </rPh>
    <rPh sb="1" eb="2">
      <t>ミン</t>
    </rPh>
    <rPh sb="2" eb="4">
      <t>フジワラ</t>
    </rPh>
    <phoneticPr fontId="5"/>
  </si>
  <si>
    <t>読売相馬</t>
    <rPh sb="0" eb="1">
      <t>ヨ</t>
    </rPh>
    <rPh sb="1" eb="2">
      <t>ウリ</t>
    </rPh>
    <rPh sb="2" eb="4">
      <t>ソウマ</t>
    </rPh>
    <phoneticPr fontId="5"/>
  </si>
  <si>
    <t>（伏黒）</t>
    <phoneticPr fontId="5"/>
  </si>
  <si>
    <t>(会津若松市・喜多方市）</t>
    <phoneticPr fontId="5"/>
  </si>
  <si>
    <t>（耶麻郡・大沼郡）</t>
    <phoneticPr fontId="5"/>
  </si>
  <si>
    <t>（河沼郡・南会津郡）</t>
    <phoneticPr fontId="5"/>
  </si>
  <si>
    <t>(いわき市２/３）</t>
    <phoneticPr fontId="5"/>
  </si>
  <si>
    <t>(いわき市３/３）</t>
    <phoneticPr fontId="5"/>
  </si>
  <si>
    <t>(いわき市１/３）</t>
    <phoneticPr fontId="5"/>
  </si>
  <si>
    <t>(福島市１/２）</t>
    <phoneticPr fontId="5"/>
  </si>
  <si>
    <t>(福島市２/２）</t>
    <phoneticPr fontId="5"/>
  </si>
  <si>
    <t>（郡山市１/２）</t>
    <phoneticPr fontId="5"/>
  </si>
  <si>
    <t>（郡山市２/２）</t>
    <phoneticPr fontId="5"/>
  </si>
  <si>
    <t>（須賀川市・田村市・田村郡）</t>
    <phoneticPr fontId="5"/>
  </si>
  <si>
    <t>0450</t>
    <phoneticPr fontId="5"/>
  </si>
  <si>
    <t>0330</t>
    <phoneticPr fontId="5"/>
  </si>
  <si>
    <t>0220</t>
    <phoneticPr fontId="5"/>
  </si>
  <si>
    <t>(旧)　　　 喜多方市</t>
    <rPh sb="1" eb="2">
      <t>キュウ</t>
    </rPh>
    <rPh sb="7" eb="11">
      <t>キタカタシ</t>
    </rPh>
    <phoneticPr fontId="5"/>
  </si>
  <si>
    <t>(旧）　　　　伊達町</t>
    <rPh sb="1" eb="2">
      <t>キュウ</t>
    </rPh>
    <rPh sb="7" eb="10">
      <t>ダテマチ</t>
    </rPh>
    <phoneticPr fontId="5"/>
  </si>
  <si>
    <t>(旧）　　　　梁川町</t>
    <rPh sb="1" eb="2">
      <t>キュウ</t>
    </rPh>
    <rPh sb="7" eb="10">
      <t>ヤナガワマチ</t>
    </rPh>
    <phoneticPr fontId="5"/>
  </si>
  <si>
    <t>(旧）　　　　保原町</t>
    <rPh sb="1" eb="2">
      <t>キュウ</t>
    </rPh>
    <rPh sb="7" eb="10">
      <t>ホバラマチ</t>
    </rPh>
    <phoneticPr fontId="5"/>
  </si>
  <si>
    <t>ASA福島西部</t>
    <rPh sb="3" eb="5">
      <t>フクシマ</t>
    </rPh>
    <rPh sb="5" eb="7">
      <t>セイブ</t>
    </rPh>
    <phoneticPr fontId="5"/>
  </si>
  <si>
    <t>ASA福島南部</t>
    <rPh sb="3" eb="5">
      <t>フクシマ</t>
    </rPh>
    <rPh sb="5" eb="7">
      <t>ナンブ</t>
    </rPh>
    <phoneticPr fontId="5"/>
  </si>
  <si>
    <t>(伊達市・伊達郡）</t>
    <rPh sb="1" eb="4">
      <t>ダテシ</t>
    </rPh>
    <phoneticPr fontId="5"/>
  </si>
  <si>
    <t>版</t>
    <rPh sb="0" eb="1">
      <t>ハン</t>
    </rPh>
    <phoneticPr fontId="5"/>
  </si>
  <si>
    <t>改定年月日</t>
    <rPh sb="0" eb="2">
      <t>カイテイ</t>
    </rPh>
    <rPh sb="2" eb="5">
      <t>ネンガッピ</t>
    </rPh>
    <phoneticPr fontId="5"/>
  </si>
  <si>
    <t>改定内容</t>
    <rPh sb="0" eb="2">
      <t>カイテイ</t>
    </rPh>
    <rPh sb="2" eb="4">
      <t>ナイヨウ</t>
    </rPh>
    <phoneticPr fontId="5"/>
  </si>
  <si>
    <t>改定後合計部数</t>
    <rPh sb="0" eb="2">
      <t>カイテイ</t>
    </rPh>
    <rPh sb="2" eb="3">
      <t>ゴ</t>
    </rPh>
    <rPh sb="3" eb="5">
      <t>ゴウケイ</t>
    </rPh>
    <rPh sb="5" eb="7">
      <t>ブスウ</t>
    </rPh>
    <phoneticPr fontId="5"/>
  </si>
  <si>
    <t>読売麓山</t>
    <rPh sb="1" eb="2">
      <t>ウリ</t>
    </rPh>
    <rPh sb="2" eb="3">
      <t>フモト</t>
    </rPh>
    <rPh sb="3" eb="4">
      <t>ヤマ</t>
    </rPh>
    <phoneticPr fontId="5"/>
  </si>
  <si>
    <t>須賀川市の一部を含む</t>
    <rPh sb="5" eb="7">
      <t>イチブ</t>
    </rPh>
    <phoneticPr fontId="5"/>
  </si>
  <si>
    <t>0130白河市</t>
    <phoneticPr fontId="5"/>
  </si>
  <si>
    <t>0160東白川郡</t>
    <phoneticPr fontId="5"/>
  </si>
  <si>
    <t>読売
新白河</t>
    <phoneticPr fontId="5"/>
  </si>
  <si>
    <t>西白河郡西郷村を含む</t>
    <rPh sb="0" eb="4">
      <t>ニシシラカワグン</t>
    </rPh>
    <rPh sb="4" eb="7">
      <t>ニシゴウムラ</t>
    </rPh>
    <rPh sb="8" eb="9">
      <t>フク</t>
    </rPh>
    <phoneticPr fontId="5"/>
  </si>
  <si>
    <t>日和田町を含む</t>
    <rPh sb="0" eb="4">
      <t>ヒワダマチ</t>
    </rPh>
    <phoneticPr fontId="5"/>
  </si>
  <si>
    <t>田村郡三春町の一部を含む</t>
    <rPh sb="0" eb="3">
      <t>タムラグン</t>
    </rPh>
    <rPh sb="3" eb="6">
      <t>ミハルマチ</t>
    </rPh>
    <rPh sb="7" eb="9">
      <t>イチブ</t>
    </rPh>
    <phoneticPr fontId="5"/>
  </si>
  <si>
    <t>0140西白河郡</t>
    <phoneticPr fontId="5"/>
  </si>
  <si>
    <t>0150石川郡</t>
    <phoneticPr fontId="5"/>
  </si>
  <si>
    <t>0170二本松市</t>
    <phoneticPr fontId="5"/>
  </si>
  <si>
    <t>0180本宮市</t>
    <phoneticPr fontId="5"/>
  </si>
  <si>
    <t>（旧）
東村</t>
    <rPh sb="1" eb="2">
      <t>キュウ</t>
    </rPh>
    <rPh sb="4" eb="6">
      <t>ヒガシムラ</t>
    </rPh>
    <phoneticPr fontId="5"/>
  </si>
  <si>
    <t>岩瀬郡天栄村の一部、白河市（旧）大信村、西白河郡中島村を含む</t>
    <phoneticPr fontId="5"/>
  </si>
  <si>
    <t>石川郡玉川村の一部を含む</t>
    <rPh sb="7" eb="9">
      <t>イチブ</t>
    </rPh>
    <phoneticPr fontId="5"/>
  </si>
  <si>
    <t>岩瀬郡天栄村の一部を含む</t>
    <rPh sb="7" eb="9">
      <t>イチブ</t>
    </rPh>
    <phoneticPr fontId="5"/>
  </si>
  <si>
    <t>田村郡三春町の一部を含む</t>
    <rPh sb="7" eb="9">
      <t>イチブ</t>
    </rPh>
    <phoneticPr fontId="5"/>
  </si>
  <si>
    <t>ＪＡたむら
常葉</t>
    <phoneticPr fontId="5"/>
  </si>
  <si>
    <t>田村市船引町の一部を含む</t>
    <rPh sb="0" eb="2">
      <t>タムラ</t>
    </rPh>
    <rPh sb="2" eb="3">
      <t>シ</t>
    </rPh>
    <rPh sb="3" eb="6">
      <t>フネヒキマチ</t>
    </rPh>
    <rPh sb="7" eb="9">
      <t>イチブ</t>
    </rPh>
    <rPh sb="10" eb="11">
      <t>フク</t>
    </rPh>
    <phoneticPr fontId="5"/>
  </si>
  <si>
    <t>白河市（旧）東村の一部を含む</t>
    <phoneticPr fontId="5"/>
  </si>
  <si>
    <t>石川郡平田村の一部、石川郡浅川町の一部を含む</t>
    <phoneticPr fontId="5"/>
  </si>
  <si>
    <t>石川郡平田村の一部、石川郡玉川村の一部を含む</t>
    <phoneticPr fontId="5"/>
  </si>
  <si>
    <t>東白川郡棚倉町の一部を含む</t>
    <phoneticPr fontId="5"/>
  </si>
  <si>
    <t>二本松市の（旧）安達町の一部を含む</t>
    <phoneticPr fontId="5"/>
  </si>
  <si>
    <t>（旧）
二本松市</t>
    <rPh sb="1" eb="2">
      <t>キュウ</t>
    </rPh>
    <rPh sb="4" eb="8">
      <t>ニホンマツシ</t>
    </rPh>
    <phoneticPr fontId="5"/>
  </si>
  <si>
    <t>朝日
二本松</t>
    <rPh sb="3" eb="6">
      <t>ニホンマツ</t>
    </rPh>
    <phoneticPr fontId="5"/>
  </si>
  <si>
    <t>毎民
二本松</t>
    <phoneticPr fontId="5"/>
  </si>
  <si>
    <t>0110須賀川市</t>
    <phoneticPr fontId="5"/>
  </si>
  <si>
    <t>0120田村市</t>
    <phoneticPr fontId="5"/>
  </si>
  <si>
    <t>0125田村郡</t>
    <phoneticPr fontId="5"/>
  </si>
  <si>
    <t>0100郡山市</t>
    <phoneticPr fontId="5"/>
  </si>
  <si>
    <t>（白河市・西白河郡）</t>
    <phoneticPr fontId="5"/>
  </si>
  <si>
    <t>（石川郡・東白川郡）</t>
    <rPh sb="1" eb="3">
      <t>イシカワ</t>
    </rPh>
    <rPh sb="3" eb="4">
      <t>グン</t>
    </rPh>
    <phoneticPr fontId="5"/>
  </si>
  <si>
    <t>（二本松市・本宮市）</t>
    <phoneticPr fontId="5"/>
  </si>
  <si>
    <t>0200福島市</t>
    <phoneticPr fontId="5"/>
  </si>
  <si>
    <t>0210伊達市</t>
    <phoneticPr fontId="5"/>
  </si>
  <si>
    <t>0220伊達郡</t>
    <phoneticPr fontId="5"/>
  </si>
  <si>
    <t>福島市立子山の一部、二本松市(旧）東和町の一部を含む</t>
    <phoneticPr fontId="5"/>
  </si>
  <si>
    <t>二本松市の(旧）安達町の一部を含む</t>
    <phoneticPr fontId="5"/>
  </si>
  <si>
    <t>二本松市の(旧）安達町の一部を含む</t>
    <phoneticPr fontId="5"/>
  </si>
  <si>
    <t>伊達市の（旧）霊山町の一部を含む</t>
    <phoneticPr fontId="5"/>
  </si>
  <si>
    <t>福島市飯坂町東湯野地区を含む</t>
    <phoneticPr fontId="5"/>
  </si>
  <si>
    <t>0300いわき市</t>
    <phoneticPr fontId="5"/>
  </si>
  <si>
    <t>0310南相馬市</t>
    <phoneticPr fontId="5"/>
  </si>
  <si>
    <t>0320相馬市</t>
    <phoneticPr fontId="5"/>
  </si>
  <si>
    <t>0330双葉郡</t>
    <phoneticPr fontId="5"/>
  </si>
  <si>
    <t>0340相馬郡</t>
    <phoneticPr fontId="5"/>
  </si>
  <si>
    <t>ASA福島北部</t>
    <rPh sb="3" eb="5">
      <t>フクシマ</t>
    </rPh>
    <rPh sb="5" eb="7">
      <t>ホクブ</t>
    </rPh>
    <phoneticPr fontId="5"/>
  </si>
  <si>
    <t>岡田</t>
    <rPh sb="0" eb="2">
      <t>オカダ</t>
    </rPh>
    <phoneticPr fontId="5"/>
  </si>
  <si>
    <t>相馬郡新地町の一部を含む</t>
    <phoneticPr fontId="5"/>
  </si>
  <si>
    <t>相馬郡新地町の一部を含む</t>
    <phoneticPr fontId="5"/>
  </si>
  <si>
    <t>（本店）</t>
    <rPh sb="1" eb="3">
      <t>ホンテン</t>
    </rPh>
    <phoneticPr fontId="5"/>
  </si>
  <si>
    <t>（東部支店）</t>
    <rPh sb="1" eb="3">
      <t>トウブ</t>
    </rPh>
    <phoneticPr fontId="5"/>
  </si>
  <si>
    <t>（北部支店）</t>
    <rPh sb="1" eb="3">
      <t>ホクブ</t>
    </rPh>
    <rPh sb="3" eb="5">
      <t>シテン</t>
    </rPh>
    <phoneticPr fontId="5"/>
  </si>
  <si>
    <t>（南部支店）</t>
    <rPh sb="1" eb="3">
      <t>ナンブ</t>
    </rPh>
    <rPh sb="3" eb="5">
      <t>シテン</t>
    </rPh>
    <phoneticPr fontId="5"/>
  </si>
  <si>
    <t>0400会津若松市</t>
    <phoneticPr fontId="5"/>
  </si>
  <si>
    <t>0410喜多方市</t>
    <phoneticPr fontId="5"/>
  </si>
  <si>
    <t>0420耶麻郡</t>
    <phoneticPr fontId="5"/>
  </si>
  <si>
    <t>0430大沼郡</t>
    <phoneticPr fontId="5"/>
  </si>
  <si>
    <t>0440河沼郡</t>
    <phoneticPr fontId="5"/>
  </si>
  <si>
    <t>0450南会津郡</t>
    <phoneticPr fontId="5"/>
  </si>
  <si>
    <t>会津若松市北会津町を含む</t>
    <phoneticPr fontId="5"/>
  </si>
  <si>
    <t>河沼郡湯川村の一部を含む</t>
    <phoneticPr fontId="5"/>
  </si>
  <si>
    <t>喜多方市の（旧）高郷村の一部を含む</t>
    <phoneticPr fontId="5"/>
  </si>
  <si>
    <t>耶麻郡北塩原村の一部を含む</t>
    <phoneticPr fontId="5"/>
  </si>
  <si>
    <t>河沼郡会津坂下町の一部を含む</t>
    <phoneticPr fontId="5"/>
  </si>
  <si>
    <t>南会津郡南会津町の（旧）舘岩村を含む</t>
    <phoneticPr fontId="5"/>
  </si>
  <si>
    <t>南会津郡桧枝岐村を含む</t>
    <phoneticPr fontId="5"/>
  </si>
  <si>
    <t>南会津郡只見町の一部を含む</t>
    <phoneticPr fontId="5"/>
  </si>
  <si>
    <t>猪苗代
町</t>
    <rPh sb="0" eb="3">
      <t>イナワシロ</t>
    </rPh>
    <rPh sb="4" eb="5">
      <t>マチ</t>
    </rPh>
    <phoneticPr fontId="5"/>
  </si>
  <si>
    <t>西会津
町</t>
    <rPh sb="0" eb="1">
      <t>ニシ</t>
    </rPh>
    <rPh sb="1" eb="2">
      <t>カイ</t>
    </rPh>
    <rPh sb="2" eb="3">
      <t>ツ</t>
    </rPh>
    <rPh sb="4" eb="5">
      <t>マチ</t>
    </rPh>
    <phoneticPr fontId="5"/>
  </si>
  <si>
    <t>横田</t>
    <rPh sb="0" eb="2">
      <t>ヨコタ</t>
    </rPh>
    <phoneticPr fontId="5"/>
  </si>
  <si>
    <t>新聞販売</t>
    <phoneticPr fontId="5"/>
  </si>
  <si>
    <t>毎民四倉販売Ｃ</t>
    <rPh sb="0" eb="1">
      <t>マイ</t>
    </rPh>
    <rPh sb="1" eb="2">
      <t>ミン</t>
    </rPh>
    <rPh sb="4" eb="6">
      <t>ハンバイ</t>
    </rPh>
    <phoneticPr fontId="5"/>
  </si>
  <si>
    <t>特記事項</t>
    <rPh sb="0" eb="2">
      <t>トッキ</t>
    </rPh>
    <rPh sb="2" eb="4">
      <t>ジコウ</t>
    </rPh>
    <phoneticPr fontId="5"/>
  </si>
  <si>
    <t>南会津
町</t>
    <rPh sb="0" eb="1">
      <t>ミナミ</t>
    </rPh>
    <rPh sb="1" eb="3">
      <t>アイヅ</t>
    </rPh>
    <rPh sb="4" eb="5">
      <t>マチ</t>
    </rPh>
    <phoneticPr fontId="5"/>
  </si>
  <si>
    <t>喜多方市［（旧）熱塩加納村、（旧）塩川町］の一部、耶麻郡北塩原村の一部含む</t>
    <phoneticPr fontId="5"/>
  </si>
  <si>
    <t>以下の市郡別合計部数は、販売店の存在する市郡別の合計数です。該当市郡に、あまねく折込する必要部数については当社営業にお訊ね
ください。　　※なお、銘柄指定・地域指定は完全にはできませんので、ご了承下さい。</t>
    <rPh sb="0" eb="2">
      <t>イカ</t>
    </rPh>
    <rPh sb="3" eb="4">
      <t>シ</t>
    </rPh>
    <rPh sb="4" eb="5">
      <t>グン</t>
    </rPh>
    <rPh sb="5" eb="6">
      <t>ベツ</t>
    </rPh>
    <rPh sb="6" eb="8">
      <t>ゴウケイ</t>
    </rPh>
    <rPh sb="8" eb="10">
      <t>ブスウ</t>
    </rPh>
    <rPh sb="12" eb="15">
      <t>ハンバイテン</t>
    </rPh>
    <rPh sb="16" eb="18">
      <t>ソンザイ</t>
    </rPh>
    <rPh sb="20" eb="21">
      <t>シ</t>
    </rPh>
    <rPh sb="21" eb="22">
      <t>グン</t>
    </rPh>
    <rPh sb="22" eb="23">
      <t>ベツ</t>
    </rPh>
    <rPh sb="24" eb="26">
      <t>ゴウケイ</t>
    </rPh>
    <rPh sb="26" eb="27">
      <t>スウ</t>
    </rPh>
    <rPh sb="30" eb="32">
      <t>ガイトウ</t>
    </rPh>
    <rPh sb="32" eb="33">
      <t>シ</t>
    </rPh>
    <rPh sb="33" eb="34">
      <t>グン</t>
    </rPh>
    <rPh sb="40" eb="42">
      <t>オリコミ</t>
    </rPh>
    <rPh sb="44" eb="46">
      <t>ヒツヨウ</t>
    </rPh>
    <rPh sb="46" eb="48">
      <t>ブスウ</t>
    </rPh>
    <rPh sb="53" eb="55">
      <t>トウシャ</t>
    </rPh>
    <rPh sb="55" eb="57">
      <t>エイギョウ</t>
    </rPh>
    <rPh sb="59" eb="60">
      <t>タズ</t>
    </rPh>
    <rPh sb="73" eb="75">
      <t>メイガラ</t>
    </rPh>
    <rPh sb="75" eb="77">
      <t>シテイ</t>
    </rPh>
    <rPh sb="78" eb="80">
      <t>チイキ</t>
    </rPh>
    <rPh sb="80" eb="82">
      <t>シテイ</t>
    </rPh>
    <rPh sb="83" eb="85">
      <t>カンゼン</t>
    </rPh>
    <rPh sb="96" eb="98">
      <t>リョウショウ</t>
    </rPh>
    <rPh sb="98" eb="99">
      <t>クダ</t>
    </rPh>
    <phoneticPr fontId="5"/>
  </si>
  <si>
    <t>毎民販売Ｃ</t>
    <rPh sb="0" eb="1">
      <t>マイ</t>
    </rPh>
    <rPh sb="1" eb="2">
      <t>ミン</t>
    </rPh>
    <rPh sb="2" eb="4">
      <t>ハンバイ</t>
    </rPh>
    <phoneticPr fontId="5"/>
  </si>
  <si>
    <t>(旧)</t>
    <rPh sb="1" eb="2">
      <t>キュウ</t>
    </rPh>
    <phoneticPr fontId="5"/>
  </si>
  <si>
    <t>(旧)飯野町計</t>
    <rPh sb="1" eb="2">
      <t>キュウ</t>
    </rPh>
    <rPh sb="3" eb="5">
      <t>イイノ</t>
    </rPh>
    <rPh sb="5" eb="6">
      <t>モトミヤマチ</t>
    </rPh>
    <rPh sb="6" eb="7">
      <t>ケイ</t>
    </rPh>
    <phoneticPr fontId="5"/>
  </si>
  <si>
    <t>ＹＣ川俣</t>
    <rPh sb="2" eb="4">
      <t>カワマタ</t>
    </rPh>
    <phoneticPr fontId="5"/>
  </si>
  <si>
    <t>三春
集報社</t>
    <rPh sb="0" eb="2">
      <t>ミハル</t>
    </rPh>
    <rPh sb="3" eb="4">
      <t>シュウ</t>
    </rPh>
    <rPh sb="4" eb="5">
      <t>ホウ</t>
    </rPh>
    <rPh sb="5" eb="6">
      <t>シャ</t>
    </rPh>
    <phoneticPr fontId="5"/>
  </si>
  <si>
    <t>読売瀬上</t>
    <rPh sb="1" eb="2">
      <t>ウリ</t>
    </rPh>
    <rPh sb="2" eb="3">
      <t>セ</t>
    </rPh>
    <rPh sb="3" eb="4">
      <t>ウエ</t>
    </rPh>
    <phoneticPr fontId="5"/>
  </si>
  <si>
    <t>毎民
東福島</t>
    <rPh sb="0" eb="1">
      <t>マイ</t>
    </rPh>
    <rPh sb="1" eb="2">
      <t>ミン</t>
    </rPh>
    <rPh sb="3" eb="4">
      <t>ヒガシ</t>
    </rPh>
    <phoneticPr fontId="5"/>
  </si>
  <si>
    <t>内郷も含む</t>
    <phoneticPr fontId="5"/>
  </si>
  <si>
    <t>毎民内郷</t>
    <rPh sb="0" eb="1">
      <t>マイ</t>
    </rPh>
    <rPh sb="1" eb="2">
      <t>ミン</t>
    </rPh>
    <rPh sb="2" eb="3">
      <t>ウチ</t>
    </rPh>
    <rPh sb="3" eb="4">
      <t>ゴウ</t>
    </rPh>
    <phoneticPr fontId="5"/>
  </si>
  <si>
    <t>朝日小名浜</t>
    <rPh sb="0" eb="1">
      <t>アサ</t>
    </rPh>
    <rPh sb="1" eb="2">
      <t>ヒ</t>
    </rPh>
    <rPh sb="2" eb="3">
      <t>オ</t>
    </rPh>
    <rPh sb="3" eb="4">
      <t>ナ</t>
    </rPh>
    <rPh sb="4" eb="5">
      <t>ハマ</t>
    </rPh>
    <phoneticPr fontId="5"/>
  </si>
  <si>
    <t>読売五月町</t>
    <rPh sb="0" eb="2">
      <t>ヨミウリ</t>
    </rPh>
    <rPh sb="2" eb="5">
      <t>サツキチョウ</t>
    </rPh>
    <phoneticPr fontId="5"/>
  </si>
  <si>
    <t>　(豊田町支店)</t>
    <rPh sb="2" eb="5">
      <t>トヨタマチ</t>
    </rPh>
    <rPh sb="5" eb="7">
      <t>シテン</t>
    </rPh>
    <phoneticPr fontId="5"/>
  </si>
  <si>
    <t>読売南部</t>
    <phoneticPr fontId="5"/>
  </si>
  <si>
    <t>読売北部</t>
    <phoneticPr fontId="5"/>
  </si>
  <si>
    <t>販売C</t>
    <rPh sb="0" eb="2">
      <t>ハンバイ</t>
    </rPh>
    <phoneticPr fontId="6"/>
  </si>
  <si>
    <t>安達郡大玉村を含む
（旧）白沢村を含む</t>
    <rPh sb="11" eb="12">
      <t>キュウ</t>
    </rPh>
    <rPh sb="13" eb="14">
      <t>シラ</t>
    </rPh>
    <rPh sb="14" eb="15">
      <t>サワ</t>
    </rPh>
    <rPh sb="15" eb="16">
      <t>ムラ</t>
    </rPh>
    <rPh sb="17" eb="18">
      <t>フク</t>
    </rPh>
    <phoneticPr fontId="5"/>
  </si>
  <si>
    <t>安達郡大玉村を含む
（旧）白沢村を含む</t>
    <phoneticPr fontId="5"/>
  </si>
  <si>
    <t>ＹＣ
二本松</t>
    <phoneticPr fontId="5"/>
  </si>
  <si>
    <t>　(北部支店)</t>
    <rPh sb="2" eb="4">
      <t>ホクブ</t>
    </rPh>
    <rPh sb="4" eb="6">
      <t>シテン</t>
    </rPh>
    <phoneticPr fontId="5"/>
  </si>
  <si>
    <r>
      <t>毎民鏡石</t>
    </r>
    <r>
      <rPr>
        <sz val="9"/>
        <rFont val="ＭＳ Ｐゴシック"/>
        <family val="3"/>
        <charset val="128"/>
      </rPr>
      <t>（鏡石町）</t>
    </r>
    <rPh sb="0" eb="1">
      <t>マイ</t>
    </rPh>
    <rPh sb="1" eb="2">
      <t>ミン</t>
    </rPh>
    <rPh sb="2" eb="3">
      <t>カガミ</t>
    </rPh>
    <rPh sb="3" eb="4">
      <t>イシ</t>
    </rPh>
    <phoneticPr fontId="5"/>
  </si>
  <si>
    <t>毎民本宮</t>
    <rPh sb="0" eb="1">
      <t>マイ</t>
    </rPh>
    <rPh sb="1" eb="2">
      <t>ミン</t>
    </rPh>
    <rPh sb="2" eb="4">
      <t>モトミヤ</t>
    </rPh>
    <phoneticPr fontId="5"/>
  </si>
  <si>
    <t>ＹＣ大越</t>
    <rPh sb="2" eb="4">
      <t>オオゴエ</t>
    </rPh>
    <phoneticPr fontId="5"/>
  </si>
  <si>
    <t>　(郷野目支店)</t>
    <rPh sb="2" eb="3">
      <t>ゴウ</t>
    </rPh>
    <rPh sb="3" eb="4">
      <t>ノ</t>
    </rPh>
    <rPh sb="4" eb="5">
      <t>メ</t>
    </rPh>
    <rPh sb="5" eb="7">
      <t>シテン</t>
    </rPh>
    <phoneticPr fontId="5"/>
  </si>
  <si>
    <t>　(蓬莱支店)</t>
    <rPh sb="2" eb="4">
      <t>ホウライ</t>
    </rPh>
    <rPh sb="4" eb="6">
      <t>シテン</t>
    </rPh>
    <phoneticPr fontId="5"/>
  </si>
  <si>
    <t>ＹＣ石川</t>
    <rPh sb="2" eb="4">
      <t>イシカワ</t>
    </rPh>
    <phoneticPr fontId="5"/>
  </si>
  <si>
    <t>ＹＣ飯野</t>
    <rPh sb="2" eb="4">
      <t>イイノ</t>
    </rPh>
    <phoneticPr fontId="5"/>
  </si>
  <si>
    <t>二本松市の一部を含む</t>
    <rPh sb="0" eb="4">
      <t>ニホンマツシ</t>
    </rPh>
    <rPh sb="5" eb="7">
      <t>イチブ</t>
    </rPh>
    <rPh sb="8" eb="9">
      <t>フク</t>
    </rPh>
    <phoneticPr fontId="5"/>
  </si>
  <si>
    <t>草野地区含む</t>
    <rPh sb="0" eb="2">
      <t>クサノ</t>
    </rPh>
    <rPh sb="2" eb="4">
      <t>チク</t>
    </rPh>
    <rPh sb="4" eb="5">
      <t>フク</t>
    </rPh>
    <phoneticPr fontId="5"/>
  </si>
  <si>
    <t>毎民郡山中央</t>
    <rPh sb="0" eb="1">
      <t>マイ</t>
    </rPh>
    <rPh sb="1" eb="2">
      <t>ミン</t>
    </rPh>
    <rPh sb="2" eb="4">
      <t>コオリヤマ</t>
    </rPh>
    <rPh sb="4" eb="6">
      <t>チュウオウ</t>
    </rPh>
    <phoneticPr fontId="5"/>
  </si>
  <si>
    <t>毎民郡山
駅西センター</t>
    <rPh sb="0" eb="1">
      <t>マイ</t>
    </rPh>
    <rPh sb="1" eb="2">
      <t>ミン</t>
    </rPh>
    <rPh sb="5" eb="6">
      <t>エキ</t>
    </rPh>
    <rPh sb="6" eb="7">
      <t>セイ</t>
    </rPh>
    <phoneticPr fontId="5"/>
  </si>
  <si>
    <t>毎民郡山桑野</t>
    <phoneticPr fontId="5"/>
  </si>
  <si>
    <t>毎民西部</t>
    <rPh sb="0" eb="1">
      <t>マイ</t>
    </rPh>
    <rPh sb="1" eb="2">
      <t>ミン</t>
    </rPh>
    <rPh sb="2" eb="4">
      <t>セイブ</t>
    </rPh>
    <phoneticPr fontId="5"/>
  </si>
  <si>
    <t>毎民富久山</t>
    <phoneticPr fontId="5"/>
  </si>
  <si>
    <t>毎民北部</t>
    <phoneticPr fontId="5"/>
  </si>
  <si>
    <t>毎民安積北部</t>
    <rPh sb="0" eb="1">
      <t>マイ</t>
    </rPh>
    <rPh sb="1" eb="2">
      <t>ミン</t>
    </rPh>
    <rPh sb="4" eb="6">
      <t>ホクブ</t>
    </rPh>
    <phoneticPr fontId="5"/>
  </si>
  <si>
    <t>毎民安積南部</t>
    <rPh sb="0" eb="1">
      <t>マイ</t>
    </rPh>
    <rPh sb="1" eb="2">
      <t>ミン</t>
    </rPh>
    <rPh sb="4" eb="6">
      <t>ナンブ</t>
    </rPh>
    <phoneticPr fontId="5"/>
  </si>
  <si>
    <t>毎民柴宮三穂田</t>
    <rPh sb="0" eb="1">
      <t>マイ</t>
    </rPh>
    <rPh sb="1" eb="2">
      <t>ミン</t>
    </rPh>
    <rPh sb="2" eb="3">
      <t>シバ</t>
    </rPh>
    <rPh sb="3" eb="4">
      <t>ミヤ</t>
    </rPh>
    <rPh sb="4" eb="5">
      <t>ミ</t>
    </rPh>
    <rPh sb="5" eb="6">
      <t>ホ</t>
    </rPh>
    <rPh sb="6" eb="7">
      <t>タ</t>
    </rPh>
    <phoneticPr fontId="5"/>
  </si>
  <si>
    <t>日和田大内</t>
    <rPh sb="0" eb="3">
      <t>ヒワダ</t>
    </rPh>
    <rPh sb="3" eb="5">
      <t>オオウチ</t>
    </rPh>
    <phoneticPr fontId="5"/>
  </si>
  <si>
    <t>毎民東部</t>
    <rPh sb="0" eb="1">
      <t>マイ</t>
    </rPh>
    <rPh sb="1" eb="2">
      <t>ミン</t>
    </rPh>
    <rPh sb="2" eb="4">
      <t>トウブ</t>
    </rPh>
    <phoneticPr fontId="5"/>
  </si>
  <si>
    <t>ＪＡたむら</t>
    <phoneticPr fontId="5"/>
  </si>
  <si>
    <t>毎民東部</t>
    <phoneticPr fontId="5"/>
  </si>
  <si>
    <t>舞木</t>
    <rPh sb="0" eb="1">
      <t>マイ</t>
    </rPh>
    <rPh sb="1" eb="2">
      <t>キ</t>
    </rPh>
    <phoneticPr fontId="5"/>
  </si>
  <si>
    <t>毎民
白河東</t>
    <phoneticPr fontId="5"/>
  </si>
  <si>
    <t>草野地区、四倉地区含む</t>
    <rPh sb="0" eb="2">
      <t>クサノ</t>
    </rPh>
    <rPh sb="2" eb="4">
      <t>チク</t>
    </rPh>
    <rPh sb="5" eb="6">
      <t>ヨ</t>
    </rPh>
    <rPh sb="6" eb="7">
      <t>クラ</t>
    </rPh>
    <rPh sb="7" eb="9">
      <t>チク</t>
    </rPh>
    <rPh sb="9" eb="10">
      <t>フク</t>
    </rPh>
    <phoneticPr fontId="5"/>
  </si>
  <si>
    <t>※銘柄指定をすると土湯には折込まれません</t>
    <rPh sb="1" eb="3">
      <t>メイガラ</t>
    </rPh>
    <rPh sb="3" eb="5">
      <t>シテイ</t>
    </rPh>
    <rPh sb="9" eb="10">
      <t>ツチ</t>
    </rPh>
    <rPh sb="10" eb="11">
      <t>ユ</t>
    </rPh>
    <rPh sb="13" eb="15">
      <t>オリコミ</t>
    </rPh>
    <phoneticPr fontId="5"/>
  </si>
  <si>
    <t>販売</t>
    <rPh sb="0" eb="2">
      <t>ハンバイ</t>
    </rPh>
    <phoneticPr fontId="5"/>
  </si>
  <si>
    <t>センター</t>
    <phoneticPr fontId="5"/>
  </si>
  <si>
    <t>（大戸町）徳田</t>
    <rPh sb="1" eb="4">
      <t>オオトマチ</t>
    </rPh>
    <rPh sb="5" eb="7">
      <t>トクダ</t>
    </rPh>
    <phoneticPr fontId="5"/>
  </si>
  <si>
    <t>朝日中央</t>
    <rPh sb="2" eb="4">
      <t>チュウオウ</t>
    </rPh>
    <phoneticPr fontId="5"/>
  </si>
  <si>
    <t>岩瀬郡鏡石町の一部、岩瀬郡天栄村の一部を含む</t>
    <phoneticPr fontId="5"/>
  </si>
  <si>
    <t>岩瀬郡鏡石町の一部、石川郡玉川村の一部を含む</t>
    <phoneticPr fontId="5"/>
  </si>
  <si>
    <t>岩瀬郡天栄村の一部、須賀川市の一部を含む</t>
    <phoneticPr fontId="5"/>
  </si>
  <si>
    <t>田村市滝根町の一部、田村市船引町の一部を含む</t>
    <phoneticPr fontId="5"/>
  </si>
  <si>
    <t>郡山市西田町、田村市船引町の一部を含む</t>
    <phoneticPr fontId="5"/>
  </si>
  <si>
    <t>西白河郡西郷村、旧表郷村、旧東村、東白川郡棚倉町の一部を含む</t>
    <rPh sb="13" eb="14">
      <t>キュウ</t>
    </rPh>
    <rPh sb="14" eb="16">
      <t>ヒガシムラ</t>
    </rPh>
    <rPh sb="17" eb="18">
      <t>ヒガシ</t>
    </rPh>
    <rPh sb="18" eb="20">
      <t>シラカワ</t>
    </rPh>
    <rPh sb="20" eb="21">
      <t>グン</t>
    </rPh>
    <rPh sb="21" eb="24">
      <t>タナグラマチ</t>
    </rPh>
    <phoneticPr fontId="5"/>
  </si>
  <si>
    <t>東白川郡棚倉町の一部を含む</t>
    <rPh sb="0" eb="4">
      <t>ヒガシシラカワグン</t>
    </rPh>
    <rPh sb="4" eb="7">
      <t>タナグラマチ</t>
    </rPh>
    <rPh sb="8" eb="10">
      <t>イチブ</t>
    </rPh>
    <rPh sb="11" eb="12">
      <t>フク</t>
    </rPh>
    <phoneticPr fontId="5"/>
  </si>
  <si>
    <t>白河市の一部を含む</t>
    <rPh sb="0" eb="2">
      <t>シラカワ</t>
    </rPh>
    <rPh sb="2" eb="3">
      <t>シ</t>
    </rPh>
    <rPh sb="4" eb="6">
      <t>イチブ</t>
    </rPh>
    <rPh sb="7" eb="8">
      <t>フク</t>
    </rPh>
    <phoneticPr fontId="5"/>
  </si>
  <si>
    <t>喜多方市の（旧）熱塩加納村、耶麻郡北塩原村の一部を含む</t>
    <phoneticPr fontId="5"/>
  </si>
  <si>
    <t>河沼郡湯川村、会津若松市の（旧）河東町の一部を含む</t>
    <phoneticPr fontId="5"/>
  </si>
  <si>
    <t>伊達市（旧）月舘町を含む</t>
    <phoneticPr fontId="5"/>
  </si>
  <si>
    <t>伊達市（旧）月舘町、相馬郡飯舘村の一部を含む</t>
    <phoneticPr fontId="5"/>
  </si>
  <si>
    <t>相馬郡飯舘村の一部を含む</t>
    <rPh sb="0" eb="3">
      <t>ソウマグン</t>
    </rPh>
    <rPh sb="3" eb="6">
      <t>イイタテムラ</t>
    </rPh>
    <rPh sb="7" eb="9">
      <t>イチブ</t>
    </rPh>
    <rPh sb="10" eb="11">
      <t>フク</t>
    </rPh>
    <phoneticPr fontId="5"/>
  </si>
  <si>
    <t>産経</t>
    <rPh sb="0" eb="1">
      <t>サン</t>
    </rPh>
    <rPh sb="1" eb="2">
      <t>ケイ</t>
    </rPh>
    <phoneticPr fontId="5"/>
  </si>
  <si>
    <t>産経福島</t>
    <rPh sb="0" eb="1">
      <t>サン</t>
    </rPh>
    <rPh sb="1" eb="2">
      <t>ケイ</t>
    </rPh>
    <rPh sb="2" eb="4">
      <t>フクシマ</t>
    </rPh>
    <phoneticPr fontId="5"/>
  </si>
  <si>
    <t>夏井</t>
    <rPh sb="0" eb="2">
      <t>ナツイ</t>
    </rPh>
    <phoneticPr fontId="8"/>
  </si>
  <si>
    <t>舞木販売センター</t>
    <rPh sb="0" eb="2">
      <t>モウギ</t>
    </rPh>
    <rPh sb="2" eb="4">
      <t>ハンバイ</t>
    </rPh>
    <phoneticPr fontId="5"/>
  </si>
  <si>
    <t>ＹＣ常磐</t>
    <rPh sb="2" eb="4">
      <t>ジョウバン</t>
    </rPh>
    <phoneticPr fontId="5"/>
  </si>
  <si>
    <t>川桁</t>
    <rPh sb="0" eb="2">
      <t>カワゲタ</t>
    </rPh>
    <phoneticPr fontId="5"/>
  </si>
  <si>
    <t>ＹＣ
坂下町</t>
    <rPh sb="5" eb="6">
      <t>マチ</t>
    </rPh>
    <phoneticPr fontId="5"/>
  </si>
  <si>
    <t>旧小名浜読売西部の一部を含む</t>
    <rPh sb="0" eb="1">
      <t>キュウ</t>
    </rPh>
    <rPh sb="1" eb="3">
      <t>オナ</t>
    </rPh>
    <rPh sb="3" eb="4">
      <t>ハマ</t>
    </rPh>
    <rPh sb="4" eb="6">
      <t>ヨミウリ</t>
    </rPh>
    <rPh sb="6" eb="8">
      <t>セイブ</t>
    </rPh>
    <rPh sb="9" eb="11">
      <t>イチブ</t>
    </rPh>
    <rPh sb="12" eb="13">
      <t>フク</t>
    </rPh>
    <phoneticPr fontId="5"/>
  </si>
  <si>
    <t>内郷も含む
旧平読売東部の一部を含む</t>
    <rPh sb="6" eb="7">
      <t>キュウ</t>
    </rPh>
    <rPh sb="7" eb="8">
      <t>タイラ</t>
    </rPh>
    <rPh sb="8" eb="10">
      <t>ヨミウリ</t>
    </rPh>
    <rPh sb="10" eb="12">
      <t>トウブ</t>
    </rPh>
    <rPh sb="13" eb="15">
      <t>イチブ</t>
    </rPh>
    <rPh sb="16" eb="17">
      <t>フク</t>
    </rPh>
    <phoneticPr fontId="5"/>
  </si>
  <si>
    <t>旧平読売東部の一部を含む</t>
    <phoneticPr fontId="5"/>
  </si>
  <si>
    <t>ＹＣ小名浜</t>
    <rPh sb="2" eb="4">
      <t>オナ</t>
    </rPh>
    <rPh sb="4" eb="5">
      <t>ハマ</t>
    </rPh>
    <phoneticPr fontId="5"/>
  </si>
  <si>
    <t>ＹＣ塩川</t>
    <rPh sb="2" eb="4">
      <t>シオカワ</t>
    </rPh>
    <phoneticPr fontId="5"/>
  </si>
  <si>
    <t>田島読売
渡部</t>
    <rPh sb="0" eb="2">
      <t>タジマ</t>
    </rPh>
    <rPh sb="2" eb="4">
      <t>ヨミウリ</t>
    </rPh>
    <rPh sb="5" eb="7">
      <t>ワタベ</t>
    </rPh>
    <phoneticPr fontId="5"/>
  </si>
  <si>
    <t>読売富久山の一部エリアが移行</t>
    <rPh sb="0" eb="2">
      <t>ヨミウリ</t>
    </rPh>
    <rPh sb="2" eb="3">
      <t>フ</t>
    </rPh>
    <rPh sb="3" eb="5">
      <t>クヤマ</t>
    </rPh>
    <rPh sb="6" eb="8">
      <t>イチブ</t>
    </rPh>
    <rPh sb="12" eb="14">
      <t>イコウ</t>
    </rPh>
    <phoneticPr fontId="5"/>
  </si>
  <si>
    <t>新鶴</t>
    <rPh sb="0" eb="2">
      <t>ニイツル</t>
    </rPh>
    <phoneticPr fontId="5"/>
  </si>
  <si>
    <t>販売所</t>
    <rPh sb="0" eb="2">
      <t>ハンバイ</t>
    </rPh>
    <rPh sb="2" eb="3">
      <t>ショ</t>
    </rPh>
    <phoneticPr fontId="5"/>
  </si>
  <si>
    <t>旧白河佐藤新聞店エリアが統合</t>
    <rPh sb="0" eb="1">
      <t>キュウ</t>
    </rPh>
    <rPh sb="1" eb="3">
      <t>シラカワ</t>
    </rPh>
    <rPh sb="3" eb="5">
      <t>サトウ</t>
    </rPh>
    <rPh sb="5" eb="7">
      <t>シンブン</t>
    </rPh>
    <rPh sb="7" eb="8">
      <t>テン</t>
    </rPh>
    <rPh sb="12" eb="14">
      <t>トウゴウ</t>
    </rPh>
    <phoneticPr fontId="5"/>
  </si>
  <si>
    <t>ＡＳＡ好間</t>
    <rPh sb="3" eb="4">
      <t>ヨシ</t>
    </rPh>
    <rPh sb="4" eb="5">
      <t>マ</t>
    </rPh>
    <phoneticPr fontId="5"/>
  </si>
  <si>
    <t>伊達郡川俣町山木屋地区を含む</t>
    <rPh sb="0" eb="3">
      <t>ダテグン</t>
    </rPh>
    <rPh sb="3" eb="6">
      <t>カワマタマチ</t>
    </rPh>
    <rPh sb="6" eb="8">
      <t>ヤマキ</t>
    </rPh>
    <rPh sb="8" eb="9">
      <t>ヤ</t>
    </rPh>
    <rPh sb="9" eb="11">
      <t>チク</t>
    </rPh>
    <rPh sb="12" eb="13">
      <t>フク</t>
    </rPh>
    <phoneticPr fontId="5"/>
  </si>
  <si>
    <t>読売民友新本宮</t>
    <rPh sb="0" eb="2">
      <t>ヨミウリ</t>
    </rPh>
    <rPh sb="2" eb="3">
      <t>ミン</t>
    </rPh>
    <rPh sb="3" eb="4">
      <t>ユウ</t>
    </rPh>
    <phoneticPr fontId="5"/>
  </si>
  <si>
    <t>読売民友伊達ＳＣ</t>
    <rPh sb="0" eb="2">
      <t>ヨミウリ</t>
    </rPh>
    <rPh sb="2" eb="3">
      <t>ミン</t>
    </rPh>
    <rPh sb="3" eb="4">
      <t>ユウ</t>
    </rPh>
    <rPh sb="4" eb="6">
      <t>ダテ</t>
    </rPh>
    <phoneticPr fontId="5"/>
  </si>
  <si>
    <t>読売民友伏黒ＳＣ</t>
    <rPh sb="0" eb="2">
      <t>ヨミウリ</t>
    </rPh>
    <rPh sb="2" eb="3">
      <t>ミン</t>
    </rPh>
    <rPh sb="3" eb="4">
      <t>ユウ</t>
    </rPh>
    <rPh sb="4" eb="5">
      <t>フ</t>
    </rPh>
    <rPh sb="5" eb="6">
      <t>グロ</t>
    </rPh>
    <phoneticPr fontId="5"/>
  </si>
  <si>
    <t>ＹＣ須賀川中央</t>
    <rPh sb="2" eb="5">
      <t>スカガワ</t>
    </rPh>
    <rPh sb="5" eb="7">
      <t>チュウオウ</t>
    </rPh>
    <phoneticPr fontId="5"/>
  </si>
  <si>
    <t>柴山新聞舗</t>
    <rPh sb="0" eb="2">
      <t>シバヤマ</t>
    </rPh>
    <rPh sb="2" eb="4">
      <t>シンブン</t>
    </rPh>
    <rPh sb="4" eb="5">
      <t>ホ</t>
    </rPh>
    <phoneticPr fontId="5"/>
  </si>
  <si>
    <t>きくた販売センターと熱海販売センターが統合</t>
    <rPh sb="3" eb="5">
      <t>ハンバイ</t>
    </rPh>
    <rPh sb="10" eb="12">
      <t>アタミ</t>
    </rPh>
    <rPh sb="12" eb="14">
      <t>ハンバイ</t>
    </rPh>
    <rPh sb="19" eb="21">
      <t>トウゴウ</t>
    </rPh>
    <phoneticPr fontId="5"/>
  </si>
  <si>
    <t>旧朝日平西の一部を含む
内郷も含む</t>
    <rPh sb="0" eb="1">
      <t>キュウ</t>
    </rPh>
    <rPh sb="1" eb="3">
      <t>アサヒ</t>
    </rPh>
    <rPh sb="3" eb="4">
      <t>タイラ</t>
    </rPh>
    <rPh sb="4" eb="5">
      <t>ニシ</t>
    </rPh>
    <rPh sb="6" eb="8">
      <t>イチブ</t>
    </rPh>
    <rPh sb="9" eb="10">
      <t>フク</t>
    </rPh>
    <phoneticPr fontId="5"/>
  </si>
  <si>
    <t>旧朝日平西の一部を含む
内郷も含む</t>
    <rPh sb="0" eb="1">
      <t>キュウ</t>
    </rPh>
    <rPh sb="1" eb="3">
      <t>アサヒ</t>
    </rPh>
    <rPh sb="3" eb="5">
      <t>ヒラニシ</t>
    </rPh>
    <rPh sb="6" eb="8">
      <t>イチブ</t>
    </rPh>
    <rPh sb="9" eb="10">
      <t>フク</t>
    </rPh>
    <phoneticPr fontId="5"/>
  </si>
  <si>
    <t>まいぽす部数表</t>
    <rPh sb="4" eb="6">
      <t>ブスウ</t>
    </rPh>
    <rPh sb="6" eb="7">
      <t>ヒョウ</t>
    </rPh>
    <phoneticPr fontId="5"/>
  </si>
  <si>
    <t>配布日</t>
    <rPh sb="0" eb="2">
      <t>ハイフ</t>
    </rPh>
    <rPh sb="2" eb="3">
      <t>ヒ</t>
    </rPh>
    <phoneticPr fontId="5"/>
  </si>
  <si>
    <t>代理店名</t>
    <rPh sb="0" eb="3">
      <t>ダイリテン</t>
    </rPh>
    <rPh sb="3" eb="4">
      <t>ナ</t>
    </rPh>
    <phoneticPr fontId="5"/>
  </si>
  <si>
    <t>連絡先</t>
    <rPh sb="0" eb="1">
      <t>レン</t>
    </rPh>
    <rPh sb="1" eb="2">
      <t>ラク</t>
    </rPh>
    <rPh sb="2" eb="3">
      <t>サキ</t>
    </rPh>
    <phoneticPr fontId="5"/>
  </si>
  <si>
    <t>担当者名</t>
    <rPh sb="0" eb="2">
      <t>タントウ</t>
    </rPh>
    <rPh sb="2" eb="3">
      <t>シャ</t>
    </rPh>
    <rPh sb="3" eb="4">
      <t>ナ</t>
    </rPh>
    <phoneticPr fontId="5"/>
  </si>
  <si>
    <t>広告主名</t>
    <rPh sb="0" eb="2">
      <t>コウコク</t>
    </rPh>
    <rPh sb="2" eb="3">
      <t>シュ</t>
    </rPh>
    <rPh sb="3" eb="4">
      <t>ナ</t>
    </rPh>
    <phoneticPr fontId="5"/>
  </si>
  <si>
    <t>タイトル</t>
    <phoneticPr fontId="5"/>
  </si>
  <si>
    <t>サイズ</t>
    <phoneticPr fontId="5"/>
  </si>
  <si>
    <t>まいぽす配布枚数</t>
    <rPh sb="4" eb="6">
      <t>ハイフ</t>
    </rPh>
    <rPh sb="6" eb="8">
      <t>マイスウ</t>
    </rPh>
    <phoneticPr fontId="5"/>
  </si>
  <si>
    <t>0100　【郡山市】</t>
    <rPh sb="6" eb="8">
      <t>コオリヤマ</t>
    </rPh>
    <rPh sb="8" eb="9">
      <t>シ</t>
    </rPh>
    <phoneticPr fontId="35"/>
  </si>
  <si>
    <t>販売店名</t>
    <rPh sb="0" eb="2">
      <t>ハンバイ</t>
    </rPh>
    <rPh sb="2" eb="4">
      <t>テンメイ</t>
    </rPh>
    <phoneticPr fontId="35"/>
  </si>
  <si>
    <t>折込部数</t>
    <rPh sb="0" eb="2">
      <t>オリコミ</t>
    </rPh>
    <rPh sb="2" eb="4">
      <t>ブスウ</t>
    </rPh>
    <phoneticPr fontId="35"/>
  </si>
  <si>
    <t>折込枚数</t>
    <rPh sb="0" eb="2">
      <t>オリコミ</t>
    </rPh>
    <rPh sb="2" eb="4">
      <t>マイスウ</t>
    </rPh>
    <phoneticPr fontId="5"/>
  </si>
  <si>
    <t>まいぽす部数</t>
    <rPh sb="4" eb="6">
      <t>ブスウ</t>
    </rPh>
    <phoneticPr fontId="5"/>
  </si>
  <si>
    <t>まいぽす枚数</t>
    <rPh sb="4" eb="6">
      <t>マイスウ</t>
    </rPh>
    <phoneticPr fontId="5"/>
  </si>
  <si>
    <t>舞木新聞販売センター</t>
    <rPh sb="0" eb="2">
      <t>モウギ</t>
    </rPh>
    <rPh sb="2" eb="4">
      <t>シンブン</t>
    </rPh>
    <rPh sb="4" eb="6">
      <t>ハンバイ</t>
    </rPh>
    <phoneticPr fontId="35"/>
  </si>
  <si>
    <t>　　　　　　　　　　合計</t>
    <rPh sb="10" eb="12">
      <t>ゴウケイ</t>
    </rPh>
    <phoneticPr fontId="35"/>
  </si>
  <si>
    <t>0110【須賀川】</t>
    <rPh sb="5" eb="8">
      <t>スカガワ</t>
    </rPh>
    <phoneticPr fontId="35"/>
  </si>
  <si>
    <t>合計</t>
    <rPh sb="0" eb="2">
      <t>ゴウケイ</t>
    </rPh>
    <phoneticPr fontId="35"/>
  </si>
  <si>
    <t>0130【白　河】</t>
    <rPh sb="5" eb="6">
      <t>シロ</t>
    </rPh>
    <rPh sb="7" eb="8">
      <t>カワ</t>
    </rPh>
    <phoneticPr fontId="35"/>
  </si>
  <si>
    <t>0170【二本松】</t>
    <rPh sb="5" eb="8">
      <t>ニホンマツ</t>
    </rPh>
    <phoneticPr fontId="35"/>
  </si>
  <si>
    <t>0180【本　宮】</t>
    <rPh sb="5" eb="6">
      <t>ホン</t>
    </rPh>
    <rPh sb="7" eb="8">
      <t>ミヤ</t>
    </rPh>
    <phoneticPr fontId="35"/>
  </si>
  <si>
    <t>0200【福島】</t>
    <rPh sb="5" eb="7">
      <t>フクシマ</t>
    </rPh>
    <phoneticPr fontId="35"/>
  </si>
  <si>
    <t>0300【いわき】</t>
    <phoneticPr fontId="35"/>
  </si>
  <si>
    <t>0310【南相馬】</t>
    <rPh sb="5" eb="8">
      <t>ミナミソウマ</t>
    </rPh>
    <phoneticPr fontId="35"/>
  </si>
  <si>
    <t>折込枚数合計</t>
    <rPh sb="0" eb="2">
      <t>オリコミ</t>
    </rPh>
    <rPh sb="2" eb="4">
      <t>マイスウ</t>
    </rPh>
    <rPh sb="4" eb="6">
      <t>ゴウケイ</t>
    </rPh>
    <phoneticPr fontId="5"/>
  </si>
  <si>
    <t>まいぽす部数合計</t>
    <rPh sb="4" eb="6">
      <t>ブスウ</t>
    </rPh>
    <rPh sb="6" eb="8">
      <t>ゴウケイ</t>
    </rPh>
    <phoneticPr fontId="5"/>
  </si>
  <si>
    <t>まいぽす枚数合計</t>
    <rPh sb="4" eb="6">
      <t>マイスウ</t>
    </rPh>
    <rPh sb="6" eb="8">
      <t>ゴウケイ</t>
    </rPh>
    <phoneticPr fontId="5"/>
  </si>
  <si>
    <t>毎民   郡山中央</t>
    <rPh sb="0" eb="1">
      <t>マイ</t>
    </rPh>
    <rPh sb="1" eb="2">
      <t>ミン</t>
    </rPh>
    <rPh sb="5" eb="7">
      <t>コオリヤマ</t>
    </rPh>
    <rPh sb="7" eb="9">
      <t>チュウオウ</t>
    </rPh>
    <phoneticPr fontId="5"/>
  </si>
  <si>
    <t>毎民   郡山桑野（桑野支店）</t>
    <rPh sb="0" eb="1">
      <t>マイ</t>
    </rPh>
    <rPh sb="1" eb="2">
      <t>ミン</t>
    </rPh>
    <rPh sb="5" eb="7">
      <t>コオリヤマ</t>
    </rPh>
    <rPh sb="7" eb="9">
      <t>クワノ</t>
    </rPh>
    <rPh sb="10" eb="12">
      <t>クワノ</t>
    </rPh>
    <rPh sb="12" eb="14">
      <t>シテン</t>
    </rPh>
    <phoneticPr fontId="35"/>
  </si>
  <si>
    <t>毎民   南部</t>
    <rPh sb="0" eb="1">
      <t>マイ</t>
    </rPh>
    <rPh sb="1" eb="2">
      <t>ミン</t>
    </rPh>
    <rPh sb="5" eb="7">
      <t>ナンブ</t>
    </rPh>
    <phoneticPr fontId="35"/>
  </si>
  <si>
    <t>毎民   富久山</t>
    <rPh sb="0" eb="1">
      <t>マイ</t>
    </rPh>
    <rPh sb="1" eb="2">
      <t>ミン</t>
    </rPh>
    <rPh sb="5" eb="8">
      <t>フクヤマ</t>
    </rPh>
    <phoneticPr fontId="35"/>
  </si>
  <si>
    <t>毎民   北部</t>
    <rPh sb="0" eb="1">
      <t>マイ</t>
    </rPh>
    <rPh sb="1" eb="2">
      <t>ミン</t>
    </rPh>
    <rPh sb="5" eb="7">
      <t>ホクブ</t>
    </rPh>
    <phoneticPr fontId="35"/>
  </si>
  <si>
    <t>毎民   安積北部</t>
    <rPh sb="0" eb="1">
      <t>マイ</t>
    </rPh>
    <rPh sb="1" eb="2">
      <t>ミン</t>
    </rPh>
    <rPh sb="5" eb="7">
      <t>アサカ</t>
    </rPh>
    <rPh sb="7" eb="9">
      <t>ホクブ</t>
    </rPh>
    <phoneticPr fontId="35"/>
  </si>
  <si>
    <t>毎民   安積南部</t>
    <rPh sb="0" eb="1">
      <t>マイ</t>
    </rPh>
    <rPh sb="1" eb="2">
      <t>ミン</t>
    </rPh>
    <rPh sb="5" eb="7">
      <t>アサカ</t>
    </rPh>
    <rPh sb="7" eb="9">
      <t>ナンブ</t>
    </rPh>
    <phoneticPr fontId="35"/>
  </si>
  <si>
    <t>毎民   柴宮三穂田</t>
    <rPh sb="0" eb="1">
      <t>マイ</t>
    </rPh>
    <rPh sb="1" eb="2">
      <t>ミン</t>
    </rPh>
    <rPh sb="5" eb="6">
      <t>シバ</t>
    </rPh>
    <rPh sb="6" eb="7">
      <t>ミヤ</t>
    </rPh>
    <rPh sb="7" eb="10">
      <t>ミホタ</t>
    </rPh>
    <phoneticPr fontId="35"/>
  </si>
  <si>
    <t>日和田　大内</t>
    <rPh sb="0" eb="3">
      <t>ヒワダ</t>
    </rPh>
    <rPh sb="4" eb="6">
      <t>オオウチ</t>
    </rPh>
    <phoneticPr fontId="35"/>
  </si>
  <si>
    <t>毎民   二本松</t>
    <rPh sb="0" eb="1">
      <t>マイ</t>
    </rPh>
    <rPh sb="1" eb="2">
      <t>ミン</t>
    </rPh>
    <rPh sb="5" eb="8">
      <t>ニホンマツ</t>
    </rPh>
    <phoneticPr fontId="35"/>
  </si>
  <si>
    <t>毎民   本宮</t>
    <rPh sb="0" eb="1">
      <t>マイ</t>
    </rPh>
    <rPh sb="1" eb="2">
      <t>ミン</t>
    </rPh>
    <rPh sb="5" eb="6">
      <t>ホン</t>
    </rPh>
    <rPh sb="6" eb="7">
      <t>ミヤ</t>
    </rPh>
    <phoneticPr fontId="35"/>
  </si>
  <si>
    <t>毎民   三宅（１２支店合計）</t>
    <rPh sb="0" eb="1">
      <t>マイ</t>
    </rPh>
    <rPh sb="1" eb="2">
      <t>ミン</t>
    </rPh>
    <rPh sb="5" eb="7">
      <t>ミヤケ</t>
    </rPh>
    <rPh sb="10" eb="12">
      <t>シテン</t>
    </rPh>
    <rPh sb="12" eb="14">
      <t>ゴウケイ</t>
    </rPh>
    <phoneticPr fontId="35"/>
  </si>
  <si>
    <t>江名　　村山</t>
    <rPh sb="0" eb="1">
      <t>エ</t>
    </rPh>
    <rPh sb="1" eb="2">
      <t>ナ</t>
    </rPh>
    <rPh sb="4" eb="6">
      <t>ムラヤマ</t>
    </rPh>
    <phoneticPr fontId="35"/>
  </si>
  <si>
    <t>毎民　藤原</t>
    <rPh sb="0" eb="1">
      <t>マイ</t>
    </rPh>
    <rPh sb="1" eb="2">
      <t>ミン</t>
    </rPh>
    <rPh sb="3" eb="5">
      <t>フジワラ</t>
    </rPh>
    <phoneticPr fontId="35"/>
  </si>
  <si>
    <t>部数合計</t>
    <rPh sb="0" eb="2">
      <t>ブスウ</t>
    </rPh>
    <rPh sb="2" eb="3">
      <t>ゴウ</t>
    </rPh>
    <rPh sb="3" eb="4">
      <t>ケイ</t>
    </rPh>
    <phoneticPr fontId="5"/>
  </si>
  <si>
    <t>矢吹町   渡辺</t>
    <rPh sb="0" eb="3">
      <t>ヤブキマチ</t>
    </rPh>
    <rPh sb="6" eb="8">
      <t>ワタナベ</t>
    </rPh>
    <phoneticPr fontId="35"/>
  </si>
  <si>
    <t>読売鈴木</t>
    <rPh sb="0" eb="2">
      <t>ヨミウリ</t>
    </rPh>
    <rPh sb="2" eb="4">
      <t>スズキ</t>
    </rPh>
    <phoneticPr fontId="5"/>
  </si>
  <si>
    <t>0140【西白河郡】</t>
    <rPh sb="5" eb="9">
      <t>ニシシラカワグン</t>
    </rPh>
    <phoneticPr fontId="35"/>
  </si>
  <si>
    <t>ＡＳＡ福島南部の一部エリアが移行</t>
    <rPh sb="3" eb="5">
      <t>フクシマ</t>
    </rPh>
    <rPh sb="5" eb="7">
      <t>ナンブ</t>
    </rPh>
    <rPh sb="8" eb="10">
      <t>イチブ</t>
    </rPh>
    <rPh sb="14" eb="16">
      <t>イコウ</t>
    </rPh>
    <phoneticPr fontId="5"/>
  </si>
  <si>
    <t>湯本阿部</t>
    <rPh sb="0" eb="2">
      <t>ユモト</t>
    </rPh>
    <rPh sb="2" eb="4">
      <t>アベ</t>
    </rPh>
    <phoneticPr fontId="5"/>
  </si>
  <si>
    <t>ＹＣ白河</t>
    <rPh sb="2" eb="4">
      <t>シラカワ</t>
    </rPh>
    <phoneticPr fontId="5"/>
  </si>
  <si>
    <t>ＹＣ表郷</t>
    <rPh sb="2" eb="4">
      <t>オモテゴウ</t>
    </rPh>
    <phoneticPr fontId="5"/>
  </si>
  <si>
    <t>ＹＣ大槻</t>
    <phoneticPr fontId="5"/>
  </si>
  <si>
    <t>ＹＣ</t>
    <phoneticPr fontId="5"/>
  </si>
  <si>
    <t>ＹＣ希望ヶ丘</t>
    <phoneticPr fontId="5"/>
  </si>
  <si>
    <t>読売希望ヶ丘と読売郡山インターが統合</t>
    <rPh sb="0" eb="2">
      <t>ヨミウリ</t>
    </rPh>
    <rPh sb="2" eb="6">
      <t>キボウガオカ</t>
    </rPh>
    <rPh sb="7" eb="9">
      <t>ヨミウリ</t>
    </rPh>
    <rPh sb="9" eb="11">
      <t>コオリヤマ</t>
    </rPh>
    <rPh sb="16" eb="18">
      <t>トウゴウ</t>
    </rPh>
    <phoneticPr fontId="5"/>
  </si>
  <si>
    <t>販売センター</t>
    <rPh sb="0" eb="6">
      <t>ハンバイ</t>
    </rPh>
    <phoneticPr fontId="5"/>
  </si>
  <si>
    <t>桑折</t>
    <rPh sb="0" eb="2">
      <t>コオリ</t>
    </rPh>
    <phoneticPr fontId="5"/>
  </si>
  <si>
    <t>いわき市の一部を含む</t>
    <rPh sb="3" eb="4">
      <t>シ</t>
    </rPh>
    <rPh sb="5" eb="7">
      <t>イチブ</t>
    </rPh>
    <rPh sb="8" eb="9">
      <t>フク</t>
    </rPh>
    <phoneticPr fontId="5"/>
  </si>
  <si>
    <t>毎民　須賀川西部</t>
    <rPh sb="0" eb="1">
      <t>マイ</t>
    </rPh>
    <rPh sb="1" eb="2">
      <t>ミン</t>
    </rPh>
    <rPh sb="3" eb="6">
      <t>スカガワ</t>
    </rPh>
    <rPh sb="6" eb="8">
      <t>セイブ</t>
    </rPh>
    <phoneticPr fontId="35"/>
  </si>
  <si>
    <t>毎民　須賀川東部</t>
    <rPh sb="0" eb="1">
      <t>マイ</t>
    </rPh>
    <rPh sb="1" eb="2">
      <t>ミン</t>
    </rPh>
    <rPh sb="3" eb="6">
      <t>スカガワ</t>
    </rPh>
    <rPh sb="6" eb="8">
      <t>トウブ</t>
    </rPh>
    <phoneticPr fontId="35"/>
  </si>
  <si>
    <t>毎民飯坂　　佐藤</t>
    <rPh sb="0" eb="2">
      <t>マイミン</t>
    </rPh>
    <rPh sb="2" eb="4">
      <t>イイザカ</t>
    </rPh>
    <rPh sb="6" eb="8">
      <t>サトウ</t>
    </rPh>
    <phoneticPr fontId="35"/>
  </si>
  <si>
    <t>毎民瀬上　　東福島</t>
    <rPh sb="0" eb="2">
      <t>マイミン</t>
    </rPh>
    <rPh sb="2" eb="4">
      <t>セガミ</t>
    </rPh>
    <rPh sb="6" eb="9">
      <t>ヒガシフクシマ</t>
    </rPh>
    <phoneticPr fontId="35"/>
  </si>
  <si>
    <t>毎民   平木部（本店）</t>
    <rPh sb="0" eb="1">
      <t>マイ</t>
    </rPh>
    <rPh sb="1" eb="2">
      <t>ミン</t>
    </rPh>
    <rPh sb="6" eb="8">
      <t>キベ</t>
    </rPh>
    <rPh sb="9" eb="11">
      <t>ホンテン</t>
    </rPh>
    <phoneticPr fontId="35"/>
  </si>
  <si>
    <t>毎民   平木部（東部）</t>
    <rPh sb="9" eb="11">
      <t>トウブ</t>
    </rPh>
    <phoneticPr fontId="35"/>
  </si>
  <si>
    <t>毎民   平木部（北部）</t>
    <rPh sb="9" eb="11">
      <t>ホクブ</t>
    </rPh>
    <phoneticPr fontId="35"/>
  </si>
  <si>
    <t>毎民   平木部（南部）</t>
    <rPh sb="9" eb="11">
      <t>ナンブ</t>
    </rPh>
    <phoneticPr fontId="35"/>
  </si>
  <si>
    <t>毎民   平ニュータウン</t>
    <rPh sb="5" eb="6">
      <t>タイラ</t>
    </rPh>
    <phoneticPr fontId="35"/>
  </si>
  <si>
    <t>毎民　　内郷</t>
    <rPh sb="0" eb="2">
      <t>マイミン</t>
    </rPh>
    <rPh sb="4" eb="6">
      <t>ウチゴウ</t>
    </rPh>
    <phoneticPr fontId="35"/>
  </si>
  <si>
    <t>毎民　　常磐　　</t>
    <rPh sb="0" eb="2">
      <t>マイミン</t>
    </rPh>
    <rPh sb="4" eb="6">
      <t>ジョウバン</t>
    </rPh>
    <phoneticPr fontId="35"/>
  </si>
  <si>
    <t>毎民　　錦</t>
    <rPh sb="0" eb="2">
      <t>マイミン</t>
    </rPh>
    <rPh sb="4" eb="5">
      <t>ニシキ</t>
    </rPh>
    <phoneticPr fontId="35"/>
  </si>
  <si>
    <t>毎民　　勿来</t>
    <rPh sb="0" eb="2">
      <t>マイミン</t>
    </rPh>
    <rPh sb="4" eb="6">
      <t>ナコソ</t>
    </rPh>
    <phoneticPr fontId="35"/>
  </si>
  <si>
    <t>毎民　　小名浜</t>
    <rPh sb="0" eb="2">
      <t>マイミン</t>
    </rPh>
    <rPh sb="4" eb="6">
      <t>オナ</t>
    </rPh>
    <rPh sb="6" eb="7">
      <t>ハマ</t>
    </rPh>
    <phoneticPr fontId="35"/>
  </si>
  <si>
    <t>毎民　　四倉</t>
    <rPh sb="0" eb="2">
      <t>マイミン</t>
    </rPh>
    <rPh sb="4" eb="6">
      <t>ヨツクラ</t>
    </rPh>
    <phoneticPr fontId="35"/>
  </si>
  <si>
    <t>毎民   郡山駅西センター</t>
    <rPh sb="0" eb="1">
      <t>マイ</t>
    </rPh>
    <rPh sb="1" eb="2">
      <t>ミン</t>
    </rPh>
    <rPh sb="5" eb="7">
      <t>コオリヤマ</t>
    </rPh>
    <rPh sb="7" eb="8">
      <t>エキ</t>
    </rPh>
    <rPh sb="8" eb="9">
      <t>ニシ</t>
    </rPh>
    <phoneticPr fontId="35"/>
  </si>
  <si>
    <t>大熊町を含む</t>
    <rPh sb="0" eb="3">
      <t>オオクママチ</t>
    </rPh>
    <rPh sb="4" eb="5">
      <t>フク</t>
    </rPh>
    <phoneticPr fontId="5"/>
  </si>
  <si>
    <t>表郷分産経、西白河郡泉崎村及び東白川郡棚倉町、旧東村の一部を含む</t>
    <rPh sb="0" eb="2">
      <t>オモテゴウ</t>
    </rPh>
    <rPh sb="2" eb="3">
      <t>ブン</t>
    </rPh>
    <rPh sb="3" eb="5">
      <t>サンケイ</t>
    </rPh>
    <rPh sb="6" eb="10">
      <t>ニシシラカワグン</t>
    </rPh>
    <rPh sb="10" eb="13">
      <t>イズミザキムラ</t>
    </rPh>
    <rPh sb="13" eb="14">
      <t>オヨ</t>
    </rPh>
    <rPh sb="15" eb="19">
      <t>ヒガシシラカワグン</t>
    </rPh>
    <rPh sb="19" eb="22">
      <t>タナグラマチ</t>
    </rPh>
    <rPh sb="23" eb="24">
      <t>キュウ</t>
    </rPh>
    <rPh sb="24" eb="26">
      <t>ヒガシムラ</t>
    </rPh>
    <rPh sb="27" eb="29">
      <t>イチブ</t>
    </rPh>
    <rPh sb="30" eb="31">
      <t>フク</t>
    </rPh>
    <phoneticPr fontId="5"/>
  </si>
  <si>
    <t>小高林</t>
    <rPh sb="0" eb="2">
      <t>オダカ</t>
    </rPh>
    <rPh sb="2" eb="3">
      <t>ハヤシ</t>
    </rPh>
    <phoneticPr fontId="5"/>
  </si>
  <si>
    <t>浪江鈴木</t>
    <rPh sb="0" eb="2">
      <t>ナミエ</t>
    </rPh>
    <rPh sb="2" eb="4">
      <t>スズキ</t>
    </rPh>
    <phoneticPr fontId="5"/>
  </si>
  <si>
    <t>塙新聞</t>
    <rPh sb="0" eb="1">
      <t>ハナワ</t>
    </rPh>
    <rPh sb="1" eb="3">
      <t>シンブン</t>
    </rPh>
    <phoneticPr fontId="5"/>
  </si>
  <si>
    <t>販売Ｃ</t>
    <rPh sb="0" eb="2">
      <t>ハンバイ</t>
    </rPh>
    <phoneticPr fontId="5"/>
  </si>
  <si>
    <t>木戸
販売Ｃ</t>
    <rPh sb="0" eb="2">
      <t>キド</t>
    </rPh>
    <rPh sb="3" eb="5">
      <t>ハンバイ</t>
    </rPh>
    <phoneticPr fontId="5"/>
  </si>
  <si>
    <t>旧平読売東部小山田を統合、
草野地区含む</t>
    <rPh sb="0" eb="1">
      <t>キュウ</t>
    </rPh>
    <rPh sb="1" eb="2">
      <t>タイラ</t>
    </rPh>
    <rPh sb="2" eb="4">
      <t>ヨミウリ</t>
    </rPh>
    <rPh sb="4" eb="6">
      <t>トウブ</t>
    </rPh>
    <rPh sb="6" eb="9">
      <t>オヤマダ</t>
    </rPh>
    <rPh sb="10" eb="12">
      <t>トウゴウ</t>
    </rPh>
    <rPh sb="14" eb="15">
      <t>クサ</t>
    </rPh>
    <rPh sb="15" eb="16">
      <t>ノ</t>
    </rPh>
    <rPh sb="16" eb="18">
      <t>チク</t>
    </rPh>
    <rPh sb="18" eb="19">
      <t>フク</t>
    </rPh>
    <phoneticPr fontId="5"/>
  </si>
  <si>
    <t>毎民喜多方販売Ｃ</t>
    <rPh sb="0" eb="2">
      <t>マイミン</t>
    </rPh>
    <rPh sb="2" eb="5">
      <t>キタカタ</t>
    </rPh>
    <rPh sb="5" eb="7">
      <t>ハンバイ</t>
    </rPh>
    <phoneticPr fontId="5"/>
  </si>
  <si>
    <t>読友Ｃ泉</t>
    <rPh sb="0" eb="1">
      <t>ヨ</t>
    </rPh>
    <rPh sb="1" eb="2">
      <t>ユウ</t>
    </rPh>
    <rPh sb="3" eb="4">
      <t>イズミ</t>
    </rPh>
    <phoneticPr fontId="5"/>
  </si>
  <si>
    <t>毎民</t>
    <phoneticPr fontId="5"/>
  </si>
  <si>
    <t>白河西郷</t>
    <rPh sb="0" eb="2">
      <t>シラカワ</t>
    </rPh>
    <rPh sb="2" eb="3">
      <t>ニシ</t>
    </rPh>
    <rPh sb="3" eb="4">
      <t>ゴウ</t>
    </rPh>
    <phoneticPr fontId="5"/>
  </si>
  <si>
    <t>毎民   白河西郷</t>
    <rPh sb="0" eb="1">
      <t>マイ</t>
    </rPh>
    <rPh sb="1" eb="2">
      <t>ミン</t>
    </rPh>
    <rPh sb="5" eb="7">
      <t>シラカワ</t>
    </rPh>
    <rPh sb="7" eb="8">
      <t>ニシ</t>
    </rPh>
    <rPh sb="8" eb="9">
      <t>ゴウ</t>
    </rPh>
    <phoneticPr fontId="35"/>
  </si>
  <si>
    <t>まちづくり</t>
    <phoneticPr fontId="5"/>
  </si>
  <si>
    <t>猪苗代</t>
    <rPh sb="0" eb="3">
      <t>イナワシロ</t>
    </rPh>
    <phoneticPr fontId="5"/>
  </si>
  <si>
    <t>ＹＣ船引</t>
    <rPh sb="2" eb="4">
      <t>フネヒキ</t>
    </rPh>
    <phoneticPr fontId="5"/>
  </si>
  <si>
    <t>ＡＳＡ植田</t>
    <rPh sb="3" eb="5">
      <t>ウエダ</t>
    </rPh>
    <phoneticPr fontId="5"/>
  </si>
  <si>
    <t>ＡＳＡ勿来</t>
    <rPh sb="3" eb="5">
      <t>ナコソ</t>
    </rPh>
    <phoneticPr fontId="5"/>
  </si>
  <si>
    <t>Ver.1.0</t>
    <phoneticPr fontId="5"/>
  </si>
  <si>
    <t>錦も含む</t>
    <phoneticPr fontId="5"/>
  </si>
  <si>
    <t>ＹＣ会津若松中央</t>
    <rPh sb="2" eb="6">
      <t>アイヅワカマツ</t>
    </rPh>
    <rPh sb="6" eb="8">
      <t>チュウオウ</t>
    </rPh>
    <phoneticPr fontId="5"/>
  </si>
  <si>
    <t>(南相馬市・相馬市・双葉郡・相馬郡）</t>
    <rPh sb="10" eb="13">
      <t>フタバグン</t>
    </rPh>
    <rPh sb="14" eb="16">
      <t>ソウマ</t>
    </rPh>
    <rPh sb="16" eb="17">
      <t>グン</t>
    </rPh>
    <phoneticPr fontId="5"/>
  </si>
  <si>
    <t>※地区指定・銘柄指定は完全にはできません。</t>
    <rPh sb="1" eb="3">
      <t>チク</t>
    </rPh>
    <rPh sb="3" eb="5">
      <t>シテイ</t>
    </rPh>
    <rPh sb="6" eb="8">
      <t>メイガラ</t>
    </rPh>
    <rPh sb="8" eb="10">
      <t>シテイ</t>
    </rPh>
    <rPh sb="11" eb="13">
      <t>カンゼン</t>
    </rPh>
    <phoneticPr fontId="5"/>
  </si>
  <si>
    <t>たかはし</t>
    <phoneticPr fontId="5"/>
  </si>
  <si>
    <t>双葉鈴木</t>
    <rPh sb="0" eb="2">
      <t>フタバ</t>
    </rPh>
    <rPh sb="2" eb="4">
      <t>スズキ</t>
    </rPh>
    <phoneticPr fontId="5"/>
  </si>
  <si>
    <t>ＹＣ郡山南</t>
    <rPh sb="2" eb="4">
      <t>コオリヤマ</t>
    </rPh>
    <rPh sb="4" eb="5">
      <t>ミナミ</t>
    </rPh>
    <phoneticPr fontId="5"/>
  </si>
  <si>
    <t>毎民 　　    泉阿部</t>
    <rPh sb="0" eb="1">
      <t>マイ</t>
    </rPh>
    <rPh sb="1" eb="2">
      <t>ミン</t>
    </rPh>
    <rPh sb="9" eb="10">
      <t>イズミ</t>
    </rPh>
    <rPh sb="10" eb="12">
      <t>アベ</t>
    </rPh>
    <phoneticPr fontId="5"/>
  </si>
  <si>
    <t>朝日地区</t>
    <rPh sb="0" eb="2">
      <t>アサヒ</t>
    </rPh>
    <rPh sb="2" eb="4">
      <t>チク</t>
    </rPh>
    <phoneticPr fontId="5"/>
  </si>
  <si>
    <t>0100000800</t>
  </si>
  <si>
    <t>0100003100</t>
  </si>
  <si>
    <t>0100004100</t>
  </si>
  <si>
    <t>0100016400</t>
  </si>
  <si>
    <t>0100017400</t>
  </si>
  <si>
    <t>0100018100</t>
  </si>
  <si>
    <t>0100023600</t>
  </si>
  <si>
    <t>0100024100</t>
  </si>
  <si>
    <t>0100026100</t>
  </si>
  <si>
    <t>0100028100</t>
  </si>
  <si>
    <t>0100029100</t>
  </si>
  <si>
    <t>0100030100</t>
  </si>
  <si>
    <t>0100033100</t>
  </si>
  <si>
    <t>0110035100</t>
  </si>
  <si>
    <t>0110035600</t>
  </si>
  <si>
    <t>0120041100</t>
  </si>
  <si>
    <t>0120042100</t>
  </si>
  <si>
    <t>0120043100</t>
  </si>
  <si>
    <t>0120045100</t>
  </si>
  <si>
    <t>0120046100</t>
  </si>
  <si>
    <t>0125048100</t>
  </si>
  <si>
    <t>0125050100</t>
  </si>
  <si>
    <t>0130052100</t>
  </si>
  <si>
    <t>0130059100</t>
  </si>
  <si>
    <t>0130060100</t>
  </si>
  <si>
    <t>0130060500</t>
  </si>
  <si>
    <t>0140057100</t>
  </si>
  <si>
    <t>0150066100</t>
  </si>
  <si>
    <t>0150065100</t>
  </si>
  <si>
    <t>0150067100</t>
  </si>
  <si>
    <t>0150075100</t>
  </si>
  <si>
    <t>0160070100</t>
  </si>
  <si>
    <t>0160073100</t>
  </si>
  <si>
    <t>0160076100</t>
  </si>
  <si>
    <t>0170081100</t>
  </si>
  <si>
    <t>0170082100</t>
  </si>
  <si>
    <t>0170086100</t>
  </si>
  <si>
    <t>0170087100</t>
  </si>
  <si>
    <t>0170088100</t>
  </si>
  <si>
    <t>0100000100</t>
  </si>
  <si>
    <t>0100000200</t>
  </si>
  <si>
    <t>0100000601</t>
  </si>
  <si>
    <t>0100000602</t>
  </si>
  <si>
    <t>0100005100</t>
  </si>
  <si>
    <t>0100006100</t>
  </si>
  <si>
    <t>0100007100</t>
  </si>
  <si>
    <t>0100008100</t>
  </si>
  <si>
    <t>0100009100</t>
  </si>
  <si>
    <t>0100011100</t>
  </si>
  <si>
    <t>0100012100</t>
  </si>
  <si>
    <t>0100013100</t>
  </si>
  <si>
    <t>0100022000</t>
  </si>
  <si>
    <t>0100022100</t>
  </si>
  <si>
    <t>0100025100</t>
  </si>
  <si>
    <t>0100027100</t>
  </si>
  <si>
    <t>0100034100</t>
  </si>
  <si>
    <t>0110036100</t>
  </si>
  <si>
    <t>0110037100</t>
  </si>
  <si>
    <t>0110037600</t>
  </si>
  <si>
    <t>0110038100</t>
  </si>
  <si>
    <t>0110039100</t>
  </si>
  <si>
    <t>0110039500</t>
  </si>
  <si>
    <t>0120044100</t>
  </si>
  <si>
    <t>0120047100</t>
  </si>
  <si>
    <t>0125040100</t>
  </si>
  <si>
    <t>0125049100</t>
  </si>
  <si>
    <t>0130051100</t>
  </si>
  <si>
    <t>0130051600</t>
  </si>
  <si>
    <t>0130053100</t>
  </si>
  <si>
    <t>0130054100</t>
  </si>
  <si>
    <t>0140062100</t>
  </si>
  <si>
    <t>0140063100</t>
  </si>
  <si>
    <t>0160068100</t>
  </si>
  <si>
    <t>0160072100</t>
  </si>
  <si>
    <t>0160074100</t>
  </si>
  <si>
    <t>0170077100</t>
  </si>
  <si>
    <t>0170078100</t>
  </si>
  <si>
    <t>0170079100</t>
  </si>
  <si>
    <t>0180083100</t>
  </si>
  <si>
    <t>0180084100</t>
  </si>
  <si>
    <t>0180085100</t>
  </si>
  <si>
    <t>ASA福島中央</t>
    <rPh sb="3" eb="5">
      <t>フクシマ</t>
    </rPh>
    <rPh sb="5" eb="7">
      <t>チュウオウ</t>
    </rPh>
    <phoneticPr fontId="5"/>
  </si>
  <si>
    <t>0200000200</t>
  </si>
  <si>
    <t>0200000300</t>
  </si>
  <si>
    <t>0200000400</t>
  </si>
  <si>
    <t>0200000500</t>
  </si>
  <si>
    <t>0200000600</t>
  </si>
  <si>
    <t>0200000700</t>
  </si>
  <si>
    <t>0200000800</t>
  </si>
  <si>
    <t>0200000900</t>
  </si>
  <si>
    <t>0200001000</t>
  </si>
  <si>
    <t>0200001100</t>
  </si>
  <si>
    <t>0200001200</t>
  </si>
  <si>
    <t>0200001300</t>
  </si>
  <si>
    <t>0200009100</t>
  </si>
  <si>
    <t>0200010100</t>
  </si>
  <si>
    <t>0200011100</t>
  </si>
  <si>
    <t>0200013100</t>
  </si>
  <si>
    <t>0200014100</t>
  </si>
  <si>
    <t>0200023400</t>
  </si>
  <si>
    <t>0200023700</t>
  </si>
  <si>
    <t>0200001500</t>
  </si>
  <si>
    <t>0200002100</t>
  </si>
  <si>
    <t>0200003100</t>
  </si>
  <si>
    <t>0200004100</t>
  </si>
  <si>
    <t>0200005100</t>
  </si>
  <si>
    <t>0200006100</t>
  </si>
  <si>
    <t>0200007600</t>
  </si>
  <si>
    <t>0200008100</t>
  </si>
  <si>
    <t>0200016100</t>
  </si>
  <si>
    <t>0200017100</t>
  </si>
  <si>
    <t>0200018100</t>
  </si>
  <si>
    <t>0200020100</t>
  </si>
  <si>
    <t>0200021100</t>
  </si>
  <si>
    <t>0200022100</t>
  </si>
  <si>
    <t>0200023100</t>
  </si>
  <si>
    <t>0200024100</t>
  </si>
  <si>
    <t>0200025100</t>
  </si>
  <si>
    <t>0210029100</t>
  </si>
  <si>
    <t>0210032100</t>
  </si>
  <si>
    <t>0210037100</t>
  </si>
  <si>
    <t>0210041100</t>
  </si>
  <si>
    <t>0210030100</t>
  </si>
  <si>
    <t>0210031100</t>
  </si>
  <si>
    <t>0210035100</t>
  </si>
  <si>
    <t>0210036100</t>
  </si>
  <si>
    <t>0210038100</t>
  </si>
  <si>
    <t>0210039100</t>
  </si>
  <si>
    <t>0210043100</t>
  </si>
  <si>
    <t>0220027100</t>
  </si>
  <si>
    <t>0220028100</t>
  </si>
  <si>
    <t>0220033100</t>
  </si>
  <si>
    <t>0220034100</t>
  </si>
  <si>
    <t>0220044100</t>
  </si>
  <si>
    <t>0220045100</t>
  </si>
  <si>
    <t>0300000100</t>
  </si>
  <si>
    <t>0300013100</t>
  </si>
  <si>
    <t>0300015100</t>
  </si>
  <si>
    <t>0300017100</t>
  </si>
  <si>
    <t>0300021100</t>
  </si>
  <si>
    <t>0300027100</t>
  </si>
  <si>
    <t>0300029100</t>
  </si>
  <si>
    <t>0300031100</t>
  </si>
  <si>
    <t>0300034100</t>
  </si>
  <si>
    <t>0300035100</t>
  </si>
  <si>
    <t>0300036100</t>
  </si>
  <si>
    <t>0300037100</t>
  </si>
  <si>
    <t>0300038100</t>
  </si>
  <si>
    <t>0300043100</t>
  </si>
  <si>
    <t>0300045100</t>
  </si>
  <si>
    <t>0300046100</t>
  </si>
  <si>
    <t>0300047100</t>
  </si>
  <si>
    <t>0330000100</t>
  </si>
  <si>
    <t>0330003100</t>
  </si>
  <si>
    <t>0300001100</t>
  </si>
  <si>
    <t>0300002101</t>
  </si>
  <si>
    <t>0300002102</t>
  </si>
  <si>
    <t>0300002103</t>
  </si>
  <si>
    <t>0300002104</t>
  </si>
  <si>
    <t>0300003600</t>
  </si>
  <si>
    <t>0300004300</t>
  </si>
  <si>
    <t>0300004700</t>
  </si>
  <si>
    <t>0300006100</t>
  </si>
  <si>
    <t>0300008100</t>
  </si>
  <si>
    <t>0300009100</t>
  </si>
  <si>
    <t>0300010100</t>
  </si>
  <si>
    <t>0300014100</t>
  </si>
  <si>
    <t>0300018100</t>
  </si>
  <si>
    <t>0300019100</t>
  </si>
  <si>
    <t>0300020100</t>
  </si>
  <si>
    <t>0300022100</t>
  </si>
  <si>
    <t>0300024100</t>
  </si>
  <si>
    <t>0300025100</t>
  </si>
  <si>
    <t>0300026100</t>
  </si>
  <si>
    <t>0300028100</t>
  </si>
  <si>
    <t>0300030100</t>
  </si>
  <si>
    <t>0300033000</t>
  </si>
  <si>
    <t>0300040100</t>
  </si>
  <si>
    <t>0300041100</t>
  </si>
  <si>
    <t>0300044100</t>
  </si>
  <si>
    <t>0310000100</t>
  </si>
  <si>
    <t>0310001100</t>
  </si>
  <si>
    <t>0310002100</t>
  </si>
  <si>
    <t>0310005200</t>
  </si>
  <si>
    <t>0310007100</t>
  </si>
  <si>
    <t>0320000100</t>
  </si>
  <si>
    <t>0320001100</t>
  </si>
  <si>
    <t>0320004100</t>
  </si>
  <si>
    <t>0330002100</t>
  </si>
  <si>
    <t>0330007600</t>
  </si>
  <si>
    <t>0330010100</t>
  </si>
  <si>
    <t>0330011100</t>
  </si>
  <si>
    <t>0330014100</t>
  </si>
  <si>
    <t>0340005100</t>
  </si>
  <si>
    <t>0400000100</t>
  </si>
  <si>
    <t>0400000200</t>
  </si>
  <si>
    <t>0400000300</t>
  </si>
  <si>
    <t>0400000400</t>
  </si>
  <si>
    <t>0400000600</t>
  </si>
  <si>
    <t>0400005100</t>
  </si>
  <si>
    <t>0400025100</t>
  </si>
  <si>
    <t>0410000100</t>
  </si>
  <si>
    <t>0410005100</t>
  </si>
  <si>
    <t>0410006100</t>
  </si>
  <si>
    <t>0420001100</t>
  </si>
  <si>
    <t>0420003100</t>
  </si>
  <si>
    <t>0420008100</t>
  </si>
  <si>
    <t>0420009100</t>
  </si>
  <si>
    <t>0420011100</t>
  </si>
  <si>
    <t>0430017100</t>
  </si>
  <si>
    <t>0430019100</t>
  </si>
  <si>
    <t>0440020100</t>
  </si>
  <si>
    <t>0440022100</t>
  </si>
  <si>
    <t>0440023100</t>
  </si>
  <si>
    <t>0440024100</t>
  </si>
  <si>
    <t>0450032100</t>
  </si>
  <si>
    <t>0450033100</t>
  </si>
  <si>
    <t>0400001100</t>
  </si>
  <si>
    <t>0400002100</t>
  </si>
  <si>
    <t>0400003100</t>
  </si>
  <si>
    <t>0400004100</t>
  </si>
  <si>
    <t>0400010100</t>
  </si>
  <si>
    <t>0410003100</t>
  </si>
  <si>
    <t>0410004100</t>
  </si>
  <si>
    <t>0410007100</t>
  </si>
  <si>
    <t>0420000100</t>
  </si>
  <si>
    <t>0420002100</t>
  </si>
  <si>
    <t>0420010100</t>
  </si>
  <si>
    <t>0430013100</t>
  </si>
  <si>
    <t>0430014100</t>
  </si>
  <si>
    <t>0430015100</t>
  </si>
  <si>
    <t>0430016100</t>
  </si>
  <si>
    <t>0430018100</t>
  </si>
  <si>
    <t>0440022600</t>
  </si>
  <si>
    <t>0450026100</t>
  </si>
  <si>
    <t>0450027100</t>
  </si>
  <si>
    <t>0450030100</t>
  </si>
  <si>
    <t>0450031100</t>
  </si>
  <si>
    <t>0450034100</t>
  </si>
  <si>
    <t>毎民　　泉　　</t>
    <rPh sb="0" eb="2">
      <t>マイミン</t>
    </rPh>
    <rPh sb="4" eb="5">
      <t>イズミ</t>
    </rPh>
    <phoneticPr fontId="35"/>
  </si>
  <si>
    <t>毎民　植田</t>
    <rPh sb="0" eb="1">
      <t>マイ</t>
    </rPh>
    <rPh sb="1" eb="2">
      <t>ミン</t>
    </rPh>
    <rPh sb="3" eb="5">
      <t>ウエダ</t>
    </rPh>
    <phoneticPr fontId="5"/>
  </si>
  <si>
    <t>毎民保原</t>
    <rPh sb="0" eb="1">
      <t>マイ</t>
    </rPh>
    <rPh sb="1" eb="2">
      <t>ミン</t>
    </rPh>
    <rPh sb="2" eb="4">
      <t>ホバラ</t>
    </rPh>
    <phoneticPr fontId="5"/>
  </si>
  <si>
    <t>毎民錦</t>
    <rPh sb="0" eb="1">
      <t>マイ</t>
    </rPh>
    <rPh sb="1" eb="2">
      <t>ミン</t>
    </rPh>
    <rPh sb="2" eb="3">
      <t>ニシキ</t>
    </rPh>
    <phoneticPr fontId="5"/>
  </si>
  <si>
    <t>毎民勿来</t>
    <rPh sb="0" eb="1">
      <t>マイ</t>
    </rPh>
    <rPh sb="1" eb="2">
      <t>ミン</t>
    </rPh>
    <rPh sb="2" eb="4">
      <t>ナコソ</t>
    </rPh>
    <phoneticPr fontId="5"/>
  </si>
  <si>
    <t>野沢佐藤</t>
    <rPh sb="0" eb="2">
      <t>ノザワ</t>
    </rPh>
    <rPh sb="2" eb="4">
      <t>サトウ</t>
    </rPh>
    <phoneticPr fontId="5"/>
  </si>
  <si>
    <t>ＹＣ植田</t>
    <rPh sb="2" eb="4">
      <t>ウエダ</t>
    </rPh>
    <phoneticPr fontId="5"/>
  </si>
  <si>
    <t>ＹＣ勿来</t>
    <rPh sb="2" eb="4">
      <t>ナコソ</t>
    </rPh>
    <phoneticPr fontId="5"/>
  </si>
  <si>
    <t>ＹＣ植田からの移管地区あり
（植田町周辺含む）</t>
    <rPh sb="2" eb="4">
      <t>ウエダ</t>
    </rPh>
    <rPh sb="7" eb="9">
      <t>イカン</t>
    </rPh>
    <rPh sb="9" eb="11">
      <t>チク</t>
    </rPh>
    <rPh sb="15" eb="17">
      <t>ウエダ</t>
    </rPh>
    <rPh sb="17" eb="18">
      <t>マチ</t>
    </rPh>
    <rPh sb="18" eb="20">
      <t>シュウヘン</t>
    </rPh>
    <rPh sb="20" eb="21">
      <t>フク</t>
    </rPh>
    <phoneticPr fontId="5"/>
  </si>
  <si>
    <t>小国新聞販売所</t>
    <rPh sb="0" eb="1">
      <t>コ</t>
    </rPh>
    <rPh sb="1" eb="2">
      <t>クニ</t>
    </rPh>
    <rPh sb="2" eb="4">
      <t>シンブン</t>
    </rPh>
    <rPh sb="4" eb="6">
      <t>ハンバイ</t>
    </rPh>
    <rPh sb="6" eb="7">
      <t>ショ</t>
    </rPh>
    <phoneticPr fontId="5"/>
  </si>
  <si>
    <t>田村市都路町、双葉郡葛尾村を含む</t>
    <rPh sb="2" eb="3">
      <t>シ</t>
    </rPh>
    <rPh sb="5" eb="6">
      <t>マチ</t>
    </rPh>
    <rPh sb="7" eb="10">
      <t>フタバグン</t>
    </rPh>
    <rPh sb="10" eb="13">
      <t>カツラオムラ</t>
    </rPh>
    <rPh sb="14" eb="15">
      <t>フク</t>
    </rPh>
    <phoneticPr fontId="5"/>
  </si>
  <si>
    <t>喜多方市の（旧）高郷村を含む</t>
    <phoneticPr fontId="5"/>
  </si>
  <si>
    <t>ＹＣ小川郷</t>
    <rPh sb="2" eb="5">
      <t>オガワゴウ</t>
    </rPh>
    <phoneticPr fontId="5"/>
  </si>
  <si>
    <t>朝日平中央の一部を分割し、含む、朝日湯本より移管地区あり</t>
    <rPh sb="0" eb="2">
      <t>アサヒ</t>
    </rPh>
    <rPh sb="2" eb="3">
      <t>タイ</t>
    </rPh>
    <rPh sb="3" eb="5">
      <t>チュウオウ</t>
    </rPh>
    <rPh sb="6" eb="8">
      <t>イチブ</t>
    </rPh>
    <rPh sb="9" eb="11">
      <t>ブンカツ</t>
    </rPh>
    <rPh sb="13" eb="14">
      <t>フク</t>
    </rPh>
    <rPh sb="16" eb="18">
      <t>アサヒ</t>
    </rPh>
    <rPh sb="18" eb="20">
      <t>ユモト</t>
    </rPh>
    <rPh sb="22" eb="24">
      <t>イカン</t>
    </rPh>
    <rPh sb="24" eb="26">
      <t>チク</t>
    </rPh>
    <phoneticPr fontId="5"/>
  </si>
  <si>
    <t>朝日湯本より移管地区あり</t>
    <rPh sb="0" eb="2">
      <t>アサヒ</t>
    </rPh>
    <rPh sb="2" eb="4">
      <t>ユモト</t>
    </rPh>
    <rPh sb="6" eb="8">
      <t>イカン</t>
    </rPh>
    <rPh sb="8" eb="10">
      <t>チク</t>
    </rPh>
    <phoneticPr fontId="5"/>
  </si>
  <si>
    <t>ＹＣ高田</t>
    <rPh sb="2" eb="4">
      <t>タカダ</t>
    </rPh>
    <phoneticPr fontId="5"/>
  </si>
  <si>
    <t>ＹＣ富久山</t>
    <phoneticPr fontId="5"/>
  </si>
  <si>
    <t>ＹＣ郡山駅西口</t>
    <rPh sb="2" eb="4">
      <t>コオリヤマ</t>
    </rPh>
    <rPh sb="4" eb="5">
      <t>エキ</t>
    </rPh>
    <rPh sb="5" eb="7">
      <t>ニシグチ</t>
    </rPh>
    <phoneticPr fontId="5"/>
  </si>
  <si>
    <t>田村滝根</t>
    <phoneticPr fontId="5"/>
  </si>
  <si>
    <t>小野横町</t>
    <rPh sb="2" eb="4">
      <t>ヨコマチ</t>
    </rPh>
    <phoneticPr fontId="5"/>
  </si>
  <si>
    <t>百目木服部</t>
    <rPh sb="0" eb="3">
      <t>ドウメキ</t>
    </rPh>
    <rPh sb="3" eb="5">
      <t>ハットリ</t>
    </rPh>
    <phoneticPr fontId="5"/>
  </si>
  <si>
    <t>毎民郡山西部</t>
    <rPh sb="0" eb="1">
      <t>マイ</t>
    </rPh>
    <rPh sb="1" eb="2">
      <t>ミン</t>
    </rPh>
    <rPh sb="2" eb="4">
      <t>コオリヤマ</t>
    </rPh>
    <rPh sb="4" eb="6">
      <t>セイブ</t>
    </rPh>
    <phoneticPr fontId="5"/>
  </si>
  <si>
    <t>0100002000</t>
    <phoneticPr fontId="5"/>
  </si>
  <si>
    <t>小高鈴木</t>
    <rPh sb="0" eb="2">
      <t>オダカ</t>
    </rPh>
    <rPh sb="2" eb="4">
      <t>スズキ</t>
    </rPh>
    <phoneticPr fontId="5"/>
  </si>
  <si>
    <t>（旧）小高町計</t>
    <rPh sb="1" eb="2">
      <t>キュウ</t>
    </rPh>
    <rPh sb="3" eb="5">
      <t>オダカ</t>
    </rPh>
    <rPh sb="5" eb="6">
      <t>マチ</t>
    </rPh>
    <rPh sb="6" eb="7">
      <t>ケイ</t>
    </rPh>
    <phoneticPr fontId="5"/>
  </si>
  <si>
    <t>浪江町計</t>
    <rPh sb="0" eb="3">
      <t>ナミエマチ</t>
    </rPh>
    <rPh sb="3" eb="4">
      <t>ケイ</t>
    </rPh>
    <phoneticPr fontId="5"/>
  </si>
  <si>
    <t>販売センター</t>
    <rPh sb="0" eb="2">
      <t>ハンバイ</t>
    </rPh>
    <phoneticPr fontId="5"/>
  </si>
  <si>
    <t>双葉町を含む</t>
    <rPh sb="0" eb="3">
      <t>フタバマチ</t>
    </rPh>
    <rPh sb="4" eb="5">
      <t>フク</t>
    </rPh>
    <phoneticPr fontId="5"/>
  </si>
  <si>
    <t>毎民   西部</t>
    <rPh sb="0" eb="1">
      <t>マイ</t>
    </rPh>
    <rPh sb="1" eb="2">
      <t>ミン</t>
    </rPh>
    <rPh sb="5" eb="7">
      <t>セイブ</t>
    </rPh>
    <phoneticPr fontId="35"/>
  </si>
  <si>
    <t>0310005300</t>
  </si>
  <si>
    <t>0330012100</t>
  </si>
  <si>
    <t>0300004200</t>
  </si>
  <si>
    <t>毎民好間</t>
    <rPh sb="0" eb="1">
      <t>マイ</t>
    </rPh>
    <rPh sb="1" eb="2">
      <t>ミン</t>
    </rPh>
    <rPh sb="2" eb="4">
      <t>ヨシマ</t>
    </rPh>
    <phoneticPr fontId="5"/>
  </si>
  <si>
    <t>0300000500</t>
    <phoneticPr fontId="5"/>
  </si>
  <si>
    <t>石川郡平田村の一部、いわき市の一部を含む</t>
    <rPh sb="13" eb="14">
      <t>シ</t>
    </rPh>
    <rPh sb="15" eb="17">
      <t>イチブ</t>
    </rPh>
    <phoneticPr fontId="5"/>
  </si>
  <si>
    <t>東白川郡棚倉町の一部、矢祭町の一部を含む</t>
    <rPh sb="8" eb="10">
      <t>イチブ</t>
    </rPh>
    <rPh sb="11" eb="14">
      <t>ヤマツリマチ</t>
    </rPh>
    <phoneticPr fontId="5"/>
  </si>
  <si>
    <t>Ver.1.01</t>
    <phoneticPr fontId="5"/>
  </si>
  <si>
    <t>郡山市内　民友部数内訳変更</t>
    <rPh sb="0" eb="3">
      <t>コオリヤマシ</t>
    </rPh>
    <rPh sb="3" eb="4">
      <t>ナイ</t>
    </rPh>
    <rPh sb="5" eb="7">
      <t>ミンユウ</t>
    </rPh>
    <rPh sb="7" eb="9">
      <t>ブスウ</t>
    </rPh>
    <rPh sb="9" eb="11">
      <t>ウチワケ</t>
    </rPh>
    <rPh sb="11" eb="13">
      <t>ヘンコウ</t>
    </rPh>
    <phoneticPr fontId="5"/>
  </si>
  <si>
    <t>郡山市　ＹＣ大槻　民友3,100→3,150、合計4,000</t>
    <rPh sb="0" eb="3">
      <t>コオリヤマシ</t>
    </rPh>
    <rPh sb="6" eb="8">
      <t>オオツキ</t>
    </rPh>
    <rPh sb="9" eb="11">
      <t>ミンユウ</t>
    </rPh>
    <rPh sb="23" eb="25">
      <t>ゴウケイ</t>
    </rPh>
    <phoneticPr fontId="5"/>
  </si>
  <si>
    <t>郡山市　読売東口　民友1,700→1,850、合計2,350</t>
    <rPh sb="0" eb="3">
      <t>コオリヤマシ</t>
    </rPh>
    <rPh sb="4" eb="6">
      <t>ヨミウリ</t>
    </rPh>
    <rPh sb="6" eb="8">
      <t>ヒガシグチ</t>
    </rPh>
    <rPh sb="9" eb="11">
      <t>ミンユウ</t>
    </rPh>
    <rPh sb="23" eb="25">
      <t>ゴウケイ</t>
    </rPh>
    <phoneticPr fontId="5"/>
  </si>
  <si>
    <t>郡山市　ＹＣ郡山駅西口　民友1,450→1,500、合計1,850</t>
    <rPh sb="0" eb="3">
      <t>コオリヤマシ</t>
    </rPh>
    <rPh sb="6" eb="8">
      <t>コオリヤマ</t>
    </rPh>
    <rPh sb="8" eb="9">
      <t>エキ</t>
    </rPh>
    <rPh sb="9" eb="11">
      <t>ニシグチ</t>
    </rPh>
    <rPh sb="12" eb="14">
      <t>ミンユウ</t>
    </rPh>
    <rPh sb="26" eb="28">
      <t>ゴウケイ</t>
    </rPh>
    <phoneticPr fontId="5"/>
  </si>
  <si>
    <t>郡山市　読売麓山　民友1,350→1,400、合計2,250</t>
    <rPh sb="0" eb="3">
      <t>コオリヤマシ</t>
    </rPh>
    <rPh sb="4" eb="6">
      <t>ヨミウリ</t>
    </rPh>
    <rPh sb="6" eb="8">
      <t>ハヤマ</t>
    </rPh>
    <rPh sb="9" eb="11">
      <t>ミンユウ</t>
    </rPh>
    <rPh sb="23" eb="25">
      <t>ゴウケイ</t>
    </rPh>
    <phoneticPr fontId="5"/>
  </si>
  <si>
    <t>郡山市　ＹＣ郡山南　2,400→2,000、合計2,600</t>
    <rPh sb="0" eb="3">
      <t>コオリヤマシ</t>
    </rPh>
    <rPh sb="6" eb="8">
      <t>コオリヤマ</t>
    </rPh>
    <rPh sb="8" eb="9">
      <t>ミナミ</t>
    </rPh>
    <rPh sb="22" eb="24">
      <t>ゴウケイ</t>
    </rPh>
    <phoneticPr fontId="5"/>
  </si>
  <si>
    <t>郡山市　読売三穂田　550→650、合計750</t>
    <rPh sb="0" eb="3">
      <t>コオリヤマシ</t>
    </rPh>
    <rPh sb="4" eb="6">
      <t>ヨミウリ</t>
    </rPh>
    <rPh sb="6" eb="9">
      <t>ミホタ</t>
    </rPh>
    <rPh sb="18" eb="20">
      <t>ゴウケイ</t>
    </rPh>
    <phoneticPr fontId="5"/>
  </si>
  <si>
    <t>Ver.1.02</t>
    <phoneticPr fontId="5"/>
  </si>
  <si>
    <t>南会津郡　田島町　南郷本橋　民報650→600、民友100→50、合計750</t>
    <rPh sb="0" eb="4">
      <t>ミナミアイヅグン</t>
    </rPh>
    <rPh sb="5" eb="8">
      <t>タジママチ</t>
    </rPh>
    <rPh sb="9" eb="11">
      <t>ナンゴウ</t>
    </rPh>
    <rPh sb="11" eb="13">
      <t>モトハシ</t>
    </rPh>
    <rPh sb="14" eb="16">
      <t>ミンポウ</t>
    </rPh>
    <rPh sb="24" eb="26">
      <t>ミンユウ</t>
    </rPh>
    <rPh sb="33" eb="35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</si>
</sst>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_ "/>
    <numFmt numFmtId="177" formatCode="#,###;[Red]\-#,###"/>
    <numFmt numFmtId="178" formatCode="#,###"/>
    <numFmt numFmtId="179" formatCode="0.0"/>
    <numFmt numFmtId="180" formatCode="yyyy&quot;年&quot;m&quot;月&quot;d&quot;日&quot;\(aaa\)"/>
    <numFmt numFmtId="181" formatCode="#,##0_);[Red]\(#,##0\)"/>
    <numFmt numFmtId="182" formatCode="#,##0_ "/>
  </numFmts>
  <fonts count="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Times New Roman"/>
      <family val="1"/>
    </font>
    <font>
      <b/>
      <i/>
      <sz val="12"/>
      <color indexed="12"/>
      <name val="Times New Roman"/>
      <family val="1"/>
    </font>
    <font>
      <b/>
      <i/>
      <sz val="22"/>
      <color indexed="12"/>
      <name val="Times New Roman"/>
      <family val="1"/>
    </font>
    <font>
      <b/>
      <sz val="16"/>
      <name val="Times New Roman"/>
      <family val="1"/>
    </font>
    <font>
      <b/>
      <sz val="16"/>
      <name val="ＭＳ Ｐ明朝"/>
      <family val="1"/>
      <charset val="128"/>
    </font>
    <font>
      <b/>
      <i/>
      <sz val="11"/>
      <color indexed="12"/>
      <name val="Times New Roman"/>
      <family val="1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color indexed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Times New Roman"/>
      <family val="1"/>
    </font>
    <font>
      <b/>
      <i/>
      <sz val="12"/>
      <color theme="4" tint="-0.49998474074526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i/>
      <sz val="20"/>
      <color rgb="FF0000FF"/>
      <name val="Times New Roman"/>
      <family val="1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FF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i/>
      <sz val="12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Times New Roman"/>
      <family val="1"/>
    </font>
    <font>
      <b/>
      <i/>
      <sz val="12"/>
      <color rgb="FF0033CC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i/>
      <sz val="10"/>
      <color theme="1"/>
      <name val="Times New Roman"/>
      <family val="1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0" fontId="3" fillId="0" borderId="0">
      <alignment vertical="center"/>
    </xf>
    <xf numFmtId="0" fontId="48" fillId="0" borderId="0"/>
  </cellStyleXfs>
  <cellXfs count="631">
    <xf numFmtId="0" fontId="0" fillId="0" borderId="0" xfId="0"/>
    <xf numFmtId="38" fontId="6" fillId="0" borderId="1" xfId="1" applyFont="1" applyFill="1" applyBorder="1" applyAlignment="1" applyProtection="1">
      <alignment vertical="center" shrinkToFit="1"/>
    </xf>
    <xf numFmtId="38" fontId="6" fillId="0" borderId="0" xfId="1" applyFont="1" applyFill="1" applyAlignment="1" applyProtection="1">
      <alignment vertical="center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 wrapText="1"/>
    </xf>
    <xf numFmtId="38" fontId="6" fillId="0" borderId="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 shrinkToFit="1"/>
    </xf>
    <xf numFmtId="38" fontId="6" fillId="0" borderId="10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vertical="center"/>
    </xf>
    <xf numFmtId="38" fontId="9" fillId="0" borderId="7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top" wrapText="1"/>
    </xf>
    <xf numFmtId="38" fontId="6" fillId="0" borderId="6" xfId="1" applyFont="1" applyFill="1" applyBorder="1" applyAlignment="1" applyProtection="1">
      <alignment vertical="center" shrinkToFit="1"/>
    </xf>
    <xf numFmtId="38" fontId="6" fillId="0" borderId="5" xfId="1" applyFont="1" applyFill="1" applyBorder="1" applyAlignment="1" applyProtection="1">
      <alignment horizontal="center"/>
    </xf>
    <xf numFmtId="38" fontId="6" fillId="0" borderId="0" xfId="1" applyFont="1" applyFill="1" applyBorder="1" applyAlignment="1" applyProtection="1">
      <alignment horizontal="center"/>
    </xf>
    <xf numFmtId="38" fontId="6" fillId="0" borderId="6" xfId="1" applyFont="1" applyFill="1" applyBorder="1" applyAlignment="1" applyProtection="1">
      <alignment horizontal="center"/>
    </xf>
    <xf numFmtId="38" fontId="6" fillId="0" borderId="9" xfId="1" applyFont="1" applyFill="1" applyBorder="1" applyAlignment="1" applyProtection="1"/>
    <xf numFmtId="38" fontId="6" fillId="0" borderId="9" xfId="1" applyFont="1" applyFill="1" applyBorder="1" applyAlignment="1" applyProtection="1">
      <alignment shrinkToFit="1"/>
    </xf>
    <xf numFmtId="38" fontId="6" fillId="0" borderId="7" xfId="1" applyFont="1" applyFill="1" applyBorder="1" applyAlignment="1" applyProtection="1">
      <alignment shrinkToFit="1"/>
    </xf>
    <xf numFmtId="38" fontId="6" fillId="0" borderId="0" xfId="1" applyFont="1" applyFill="1" applyAlignment="1" applyProtection="1"/>
    <xf numFmtId="38" fontId="6" fillId="0" borderId="0" xfId="1" applyFont="1" applyFill="1" applyAlignment="1" applyProtection="1">
      <alignment shrinkToFit="1"/>
    </xf>
    <xf numFmtId="38" fontId="6" fillId="0" borderId="0" xfId="1" applyFont="1" applyFill="1" applyBorder="1" applyAlignment="1" applyProtection="1"/>
    <xf numFmtId="38" fontId="6" fillId="0" borderId="7" xfId="1" applyFont="1" applyFill="1" applyBorder="1" applyAlignment="1" applyProtection="1"/>
    <xf numFmtId="38" fontId="6" fillId="0" borderId="11" xfId="1" applyFont="1" applyFill="1" applyBorder="1" applyAlignment="1" applyProtection="1"/>
    <xf numFmtId="38" fontId="6" fillId="0" borderId="11" xfId="1" applyFont="1" applyFill="1" applyBorder="1" applyAlignment="1" applyProtection="1">
      <alignment shrinkToFit="1"/>
    </xf>
    <xf numFmtId="0" fontId="12" fillId="0" borderId="0" xfId="0" applyFont="1" applyAlignment="1">
      <alignment vertical="center"/>
    </xf>
    <xf numFmtId="0" fontId="12" fillId="0" borderId="0" xfId="0" applyFont="1"/>
    <xf numFmtId="38" fontId="6" fillId="0" borderId="5" xfId="1" applyFont="1" applyFill="1" applyBorder="1" applyAlignment="1" applyProtection="1">
      <alignment vertical="center" shrinkToFit="1"/>
    </xf>
    <xf numFmtId="49" fontId="6" fillId="0" borderId="14" xfId="1" applyNumberFormat="1" applyFont="1" applyBorder="1" applyAlignment="1" applyProtection="1">
      <alignment vertical="center" shrinkToFit="1"/>
    </xf>
    <xf numFmtId="49" fontId="6" fillId="0" borderId="15" xfId="1" applyNumberFormat="1" applyFont="1" applyBorder="1" applyAlignment="1" applyProtection="1">
      <alignment vertical="center" shrinkToFit="1"/>
    </xf>
    <xf numFmtId="49" fontId="6" fillId="0" borderId="16" xfId="1" applyNumberFormat="1" applyFont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vertical="center" wrapText="1" shrinkToFit="1"/>
    </xf>
    <xf numFmtId="38" fontId="6" fillId="0" borderId="17" xfId="1" applyFont="1" applyFill="1" applyBorder="1" applyAlignment="1" applyProtection="1">
      <alignment vertical="center"/>
    </xf>
    <xf numFmtId="38" fontId="6" fillId="0" borderId="0" xfId="1" applyFont="1" applyBorder="1" applyAlignment="1" applyProtection="1">
      <alignment horizontal="left" vertical="center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Alignment="1" applyProtection="1">
      <alignment vertical="center"/>
    </xf>
    <xf numFmtId="38" fontId="6" fillId="0" borderId="18" xfId="1" applyFont="1" applyBorder="1" applyAlignment="1" applyProtection="1">
      <alignment horizontal="center" vertical="center" shrinkToFit="1"/>
    </xf>
    <xf numFmtId="38" fontId="6" fillId="0" borderId="19" xfId="1" applyFont="1" applyBorder="1" applyAlignment="1" applyProtection="1">
      <alignment horizontal="center" vertical="center" shrinkToFit="1"/>
    </xf>
    <xf numFmtId="38" fontId="6" fillId="0" borderId="20" xfId="1" applyFont="1" applyBorder="1" applyAlignment="1" applyProtection="1">
      <alignment horizontal="center" vertical="center" shrinkToFit="1"/>
    </xf>
    <xf numFmtId="38" fontId="6" fillId="0" borderId="21" xfId="1" applyFont="1" applyBorder="1" applyAlignment="1" applyProtection="1">
      <alignment horizontal="center" vertical="center" shrinkToFit="1"/>
    </xf>
    <xf numFmtId="20" fontId="12" fillId="0" borderId="0" xfId="0" applyNumberFormat="1" applyFont="1" applyAlignment="1">
      <alignment vertical="center"/>
    </xf>
    <xf numFmtId="22" fontId="12" fillId="0" borderId="0" xfId="0" applyNumberFormat="1" applyFont="1" applyAlignment="1">
      <alignment vertical="center"/>
    </xf>
    <xf numFmtId="38" fontId="6" fillId="0" borderId="17" xfId="1" applyFont="1" applyFill="1" applyBorder="1" applyAlignment="1" applyProtection="1">
      <alignment vertical="center" shrinkToFit="1"/>
    </xf>
    <xf numFmtId="49" fontId="17" fillId="0" borderId="16" xfId="1" applyNumberFormat="1" applyFont="1" applyBorder="1" applyAlignment="1" applyProtection="1">
      <alignment vertical="center" shrinkToFit="1"/>
    </xf>
    <xf numFmtId="49" fontId="17" fillId="0" borderId="14" xfId="1" applyNumberFormat="1" applyFont="1" applyBorder="1" applyAlignment="1" applyProtection="1">
      <alignment vertical="center" shrinkToFit="1"/>
    </xf>
    <xf numFmtId="38" fontId="14" fillId="0" borderId="10" xfId="1" applyFont="1" applyFill="1" applyBorder="1" applyAlignment="1" applyProtection="1">
      <alignment wrapText="1"/>
    </xf>
    <xf numFmtId="38" fontId="6" fillId="0" borderId="11" xfId="1" applyFont="1" applyFill="1" applyBorder="1" applyAlignment="1" applyProtection="1">
      <alignment horizontal="left" vertical="center"/>
    </xf>
    <xf numFmtId="38" fontId="6" fillId="0" borderId="10" xfId="1" applyFont="1" applyFill="1" applyBorder="1" applyAlignment="1" applyProtection="1">
      <alignment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8" fillId="0" borderId="0" xfId="1" applyFont="1" applyFill="1" applyBorder="1" applyAlignment="1" applyProtection="1">
      <alignment horizontal="right" shrinkToFit="1"/>
    </xf>
    <xf numFmtId="38" fontId="8" fillId="0" borderId="0" xfId="1" applyFont="1" applyFill="1" applyBorder="1" applyAlignment="1" applyProtection="1"/>
    <xf numFmtId="177" fontId="17" fillId="0" borderId="22" xfId="1" applyNumberFormat="1" applyFont="1" applyBorder="1" applyAlignment="1" applyProtection="1">
      <alignment vertical="center"/>
    </xf>
    <xf numFmtId="177" fontId="17" fillId="0" borderId="23" xfId="1" applyNumberFormat="1" applyFont="1" applyBorder="1" applyAlignment="1" applyProtection="1">
      <alignment vertical="center"/>
    </xf>
    <xf numFmtId="177" fontId="17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177" fontId="18" fillId="0" borderId="26" xfId="1" applyNumberFormat="1" applyFont="1" applyBorder="1" applyAlignment="1" applyProtection="1">
      <alignment vertical="center"/>
    </xf>
    <xf numFmtId="177" fontId="18" fillId="0" borderId="27" xfId="1" applyNumberFormat="1" applyFont="1" applyBorder="1" applyAlignment="1" applyProtection="1">
      <alignment vertical="center"/>
    </xf>
    <xf numFmtId="177" fontId="17" fillId="0" borderId="9" xfId="1" applyNumberFormat="1" applyFont="1" applyFill="1" applyBorder="1" applyAlignment="1" applyProtection="1">
      <alignment vertical="center"/>
    </xf>
    <xf numFmtId="177" fontId="17" fillId="0" borderId="23" xfId="1" applyNumberFormat="1" applyFont="1" applyFill="1" applyBorder="1" applyAlignment="1" applyProtection="1">
      <alignment vertical="center"/>
    </xf>
    <xf numFmtId="177" fontId="17" fillId="0" borderId="24" xfId="1" applyNumberFormat="1" applyFont="1" applyFill="1" applyBorder="1" applyAlignment="1" applyProtection="1">
      <alignment vertical="center"/>
    </xf>
    <xf numFmtId="177" fontId="18" fillId="0" borderId="28" xfId="1" applyNumberFormat="1" applyFont="1" applyBorder="1" applyAlignment="1" applyProtection="1">
      <alignment vertical="center"/>
    </xf>
    <xf numFmtId="177" fontId="18" fillId="0" borderId="29" xfId="1" applyNumberFormat="1" applyFont="1" applyBorder="1" applyAlignment="1" applyProtection="1">
      <alignment vertical="center"/>
    </xf>
    <xf numFmtId="177" fontId="18" fillId="0" borderId="30" xfId="1" applyNumberFormat="1" applyFont="1" applyBorder="1" applyAlignment="1" applyProtection="1">
      <alignment vertical="center"/>
    </xf>
    <xf numFmtId="177" fontId="17" fillId="0" borderId="31" xfId="1" applyNumberFormat="1" applyFont="1" applyFill="1" applyBorder="1" applyAlignment="1" applyProtection="1">
      <alignment vertical="center"/>
    </xf>
    <xf numFmtId="177" fontId="17" fillId="0" borderId="32" xfId="1" applyNumberFormat="1" applyFont="1" applyFill="1" applyBorder="1" applyAlignment="1" applyProtection="1">
      <alignment vertical="center"/>
    </xf>
    <xf numFmtId="177" fontId="17" fillId="0" borderId="10" xfId="1" applyNumberFormat="1" applyFont="1" applyFill="1" applyBorder="1" applyAlignment="1" applyProtection="1">
      <alignment vertical="center"/>
    </xf>
    <xf numFmtId="177" fontId="17" fillId="0" borderId="33" xfId="1" applyNumberFormat="1" applyFont="1" applyFill="1" applyBorder="1" applyAlignment="1" applyProtection="1">
      <alignment vertical="center"/>
    </xf>
    <xf numFmtId="177" fontId="17" fillId="0" borderId="34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vertical="center"/>
    </xf>
    <xf numFmtId="177" fontId="18" fillId="0" borderId="29" xfId="1" applyNumberFormat="1" applyFont="1" applyFill="1" applyBorder="1" applyAlignment="1" applyProtection="1">
      <alignment vertical="center"/>
    </xf>
    <xf numFmtId="177" fontId="18" fillId="0" borderId="30" xfId="1" applyNumberFormat="1" applyFont="1" applyFill="1" applyBorder="1" applyAlignment="1" applyProtection="1">
      <alignment vertical="center"/>
    </xf>
    <xf numFmtId="177" fontId="17" fillId="0" borderId="35" xfId="1" applyNumberFormat="1" applyFont="1" applyFill="1" applyBorder="1" applyAlignment="1" applyProtection="1">
      <alignment vertical="center"/>
    </xf>
    <xf numFmtId="177" fontId="17" fillId="0" borderId="36" xfId="1" applyNumberFormat="1" applyFont="1" applyFill="1" applyBorder="1" applyAlignment="1" applyProtection="1">
      <alignment vertical="center"/>
    </xf>
    <xf numFmtId="177" fontId="17" fillId="0" borderId="9" xfId="1" applyNumberFormat="1" applyFont="1" applyBorder="1" applyAlignment="1" applyProtection="1">
      <alignment vertical="center"/>
    </xf>
    <xf numFmtId="177" fontId="17" fillId="0" borderId="31" xfId="1" applyNumberFormat="1" applyFont="1" applyBorder="1" applyAlignment="1" applyProtection="1">
      <alignment vertical="center"/>
    </xf>
    <xf numFmtId="177" fontId="17" fillId="0" borderId="32" xfId="1" applyNumberFormat="1" applyFont="1" applyBorder="1" applyAlignment="1" applyProtection="1">
      <alignment vertical="center"/>
    </xf>
    <xf numFmtId="177" fontId="18" fillId="0" borderId="37" xfId="1" applyNumberFormat="1" applyFont="1" applyBorder="1" applyAlignment="1" applyProtection="1">
      <alignment vertical="center"/>
    </xf>
    <xf numFmtId="177" fontId="18" fillId="0" borderId="38" xfId="1" applyNumberFormat="1" applyFont="1" applyBorder="1" applyAlignment="1" applyProtection="1">
      <alignment vertical="center"/>
    </xf>
    <xf numFmtId="177" fontId="17" fillId="0" borderId="39" xfId="1" applyNumberFormat="1" applyFont="1" applyBorder="1" applyAlignment="1" applyProtection="1">
      <alignment vertical="center"/>
    </xf>
    <xf numFmtId="177" fontId="17" fillId="0" borderId="40" xfId="1" applyNumberFormat="1" applyFont="1" applyBorder="1" applyAlignment="1" applyProtection="1">
      <alignment vertical="center"/>
    </xf>
    <xf numFmtId="177" fontId="17" fillId="0" borderId="41" xfId="1" applyNumberFormat="1" applyFont="1" applyBorder="1" applyAlignment="1" applyProtection="1">
      <alignment vertical="center"/>
    </xf>
    <xf numFmtId="177" fontId="18" fillId="0" borderId="42" xfId="1" applyNumberFormat="1" applyFont="1" applyBorder="1" applyAlignment="1" applyProtection="1">
      <alignment vertical="center"/>
    </xf>
    <xf numFmtId="177" fontId="18" fillId="0" borderId="43" xfId="1" applyNumberFormat="1" applyFont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</xf>
    <xf numFmtId="177" fontId="18" fillId="0" borderId="38" xfId="1" applyNumberFormat="1" applyFont="1" applyFill="1" applyBorder="1" applyAlignment="1" applyProtection="1">
      <alignment vertical="center"/>
    </xf>
    <xf numFmtId="177" fontId="6" fillId="0" borderId="1" xfId="1" applyNumberFormat="1" applyFont="1" applyFill="1" applyBorder="1" applyAlignment="1" applyProtection="1">
      <alignment vertical="center"/>
    </xf>
    <xf numFmtId="177" fontId="6" fillId="0" borderId="17" xfId="1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/>
    </xf>
    <xf numFmtId="177" fontId="6" fillId="0" borderId="6" xfId="1" applyNumberFormat="1" applyFont="1" applyFill="1" applyBorder="1" applyAlignment="1" applyProtection="1">
      <alignment vertical="center"/>
    </xf>
    <xf numFmtId="177" fontId="6" fillId="0" borderId="45" xfId="1" applyNumberFormat="1" applyFont="1" applyFill="1" applyBorder="1" applyAlignment="1" applyProtection="1">
      <alignment vertical="center"/>
    </xf>
    <xf numFmtId="177" fontId="6" fillId="0" borderId="46" xfId="1" applyNumberFormat="1" applyFont="1" applyFill="1" applyBorder="1" applyAlignment="1" applyProtection="1">
      <alignment vertical="center"/>
    </xf>
    <xf numFmtId="177" fontId="18" fillId="0" borderId="47" xfId="1" applyNumberFormat="1" applyFont="1" applyBorder="1" applyAlignment="1" applyProtection="1">
      <alignment vertical="center"/>
    </xf>
    <xf numFmtId="177" fontId="18" fillId="0" borderId="48" xfId="1" applyNumberFormat="1" applyFont="1" applyBorder="1" applyAlignment="1" applyProtection="1">
      <alignment vertical="center"/>
    </xf>
    <xf numFmtId="177" fontId="18" fillId="0" borderId="49" xfId="1" applyNumberFormat="1" applyFont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>
      <alignment vertical="center"/>
    </xf>
    <xf numFmtId="177" fontId="17" fillId="0" borderId="50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/>
    </xf>
    <xf numFmtId="177" fontId="18" fillId="0" borderId="51" xfId="1" applyNumberFormat="1" applyFont="1" applyFill="1" applyBorder="1" applyAlignment="1" applyProtection="1">
      <alignment horizontal="right" vertical="center"/>
    </xf>
    <xf numFmtId="177" fontId="17" fillId="0" borderId="52" xfId="1" applyNumberFormat="1" applyFont="1" applyFill="1" applyBorder="1" applyAlignment="1" applyProtection="1">
      <alignment vertical="center"/>
    </xf>
    <xf numFmtId="177" fontId="18" fillId="0" borderId="53" xfId="1" applyNumberFormat="1" applyFont="1" applyFill="1" applyBorder="1" applyAlignment="1" applyProtection="1">
      <alignment vertical="center"/>
    </xf>
    <xf numFmtId="177" fontId="18" fillId="0" borderId="54" xfId="1" applyNumberFormat="1" applyFont="1" applyFill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  <protection locked="0"/>
    </xf>
    <xf numFmtId="177" fontId="18" fillId="0" borderId="51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 shrinkToFit="1"/>
    </xf>
    <xf numFmtId="177" fontId="18" fillId="0" borderId="28" xfId="1" applyNumberFormat="1" applyFont="1" applyFill="1" applyBorder="1" applyAlignment="1" applyProtection="1">
      <alignment vertical="center" shrinkToFit="1"/>
    </xf>
    <xf numFmtId="177" fontId="17" fillId="0" borderId="57" xfId="1" applyNumberFormat="1" applyFont="1" applyFill="1" applyBorder="1" applyAlignment="1" applyProtection="1">
      <alignment vertical="center"/>
    </xf>
    <xf numFmtId="177" fontId="17" fillId="0" borderId="58" xfId="1" applyNumberFormat="1" applyFont="1" applyFill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/>
    <xf numFmtId="177" fontId="17" fillId="0" borderId="59" xfId="1" applyNumberFormat="1" applyFont="1" applyFill="1" applyBorder="1" applyAlignment="1" applyProtection="1"/>
    <xf numFmtId="177" fontId="17" fillId="0" borderId="31" xfId="1" applyNumberFormat="1" applyFont="1" applyFill="1" applyBorder="1" applyAlignment="1" applyProtection="1"/>
    <xf numFmtId="177" fontId="17" fillId="0" borderId="50" xfId="1" applyNumberFormat="1" applyFont="1" applyFill="1" applyBorder="1" applyAlignment="1" applyProtection="1"/>
    <xf numFmtId="177" fontId="18" fillId="0" borderId="28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/>
    <xf numFmtId="177" fontId="18" fillId="0" borderId="51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/>
    <xf numFmtId="177" fontId="17" fillId="0" borderId="23" xfId="1" applyNumberFormat="1" applyFont="1" applyFill="1" applyBorder="1" applyAlignment="1" applyProtection="1"/>
    <xf numFmtId="177" fontId="17" fillId="0" borderId="52" xfId="1" applyNumberFormat="1" applyFont="1" applyFill="1" applyBorder="1" applyAlignment="1" applyProtection="1"/>
    <xf numFmtId="177" fontId="18" fillId="0" borderId="53" xfId="1" applyNumberFormat="1" applyFont="1" applyFill="1" applyBorder="1" applyAlignment="1" applyProtection="1"/>
    <xf numFmtId="177" fontId="18" fillId="0" borderId="54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>
      <protection locked="0"/>
    </xf>
    <xf numFmtId="177" fontId="18" fillId="0" borderId="28" xfId="1" applyNumberFormat="1" applyFont="1" applyFill="1" applyBorder="1" applyAlignment="1" applyProtection="1">
      <alignment shrinkToFit="1"/>
    </xf>
    <xf numFmtId="177" fontId="18" fillId="0" borderId="61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shrinkToFit="1"/>
    </xf>
    <xf numFmtId="177" fontId="17" fillId="0" borderId="23" xfId="1" applyNumberFormat="1" applyFont="1" applyFill="1" applyBorder="1" applyAlignment="1" applyProtection="1">
      <alignment shrinkToFit="1"/>
    </xf>
    <xf numFmtId="177" fontId="17" fillId="0" borderId="52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>
      <alignment shrinkToFit="1"/>
    </xf>
    <xf numFmtId="177" fontId="18" fillId="0" borderId="37" xfId="1" applyNumberFormat="1" applyFont="1" applyFill="1" applyBorder="1" applyAlignment="1" applyProtection="1">
      <alignment shrinkToFit="1"/>
    </xf>
    <xf numFmtId="177" fontId="18" fillId="0" borderId="51" xfId="1" applyNumberFormat="1" applyFont="1" applyFill="1" applyBorder="1" applyAlignment="1" applyProtection="1">
      <alignment shrinkToFit="1"/>
    </xf>
    <xf numFmtId="177" fontId="17" fillId="0" borderId="62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>
      <alignment shrinkToFit="1"/>
    </xf>
    <xf numFmtId="177" fontId="18" fillId="0" borderId="10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/>
    <xf numFmtId="177" fontId="18" fillId="0" borderId="55" xfId="1" applyNumberFormat="1" applyFont="1" applyFill="1" applyBorder="1" applyAlignment="1" applyProtection="1"/>
    <xf numFmtId="177" fontId="18" fillId="0" borderId="12" xfId="1" applyNumberFormat="1" applyFont="1" applyFill="1" applyBorder="1" applyAlignment="1" applyProtection="1"/>
    <xf numFmtId="177" fontId="17" fillId="0" borderId="63" xfId="1" applyNumberFormat="1" applyFont="1" applyFill="1" applyBorder="1" applyAlignment="1" applyProtection="1"/>
    <xf numFmtId="177" fontId="18" fillId="0" borderId="35" xfId="1" applyNumberFormat="1" applyFont="1" applyFill="1" applyBorder="1" applyAlignment="1" applyProtection="1"/>
    <xf numFmtId="177" fontId="18" fillId="0" borderId="64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horizontal="right" vertical="center" shrinkToFit="1"/>
    </xf>
    <xf numFmtId="177" fontId="17" fillId="0" borderId="22" xfId="1" applyNumberFormat="1" applyFont="1" applyFill="1" applyBorder="1" applyAlignment="1" applyProtection="1">
      <alignment horizontal="right" shrinkToFit="1"/>
    </xf>
    <xf numFmtId="177" fontId="18" fillId="0" borderId="28" xfId="1" applyNumberFormat="1" applyFont="1" applyFill="1" applyBorder="1" applyAlignment="1" applyProtection="1">
      <alignment horizontal="right" shrinkToFit="1"/>
    </xf>
    <xf numFmtId="177" fontId="18" fillId="0" borderId="51" xfId="1" applyNumberFormat="1" applyFont="1" applyFill="1" applyBorder="1" applyAlignment="1" applyProtection="1">
      <protection locked="0"/>
    </xf>
    <xf numFmtId="177" fontId="17" fillId="0" borderId="1" xfId="1" applyNumberFormat="1" applyFont="1" applyFill="1" applyBorder="1" applyAlignment="1" applyProtection="1"/>
    <xf numFmtId="177" fontId="17" fillId="0" borderId="8" xfId="1" applyNumberFormat="1" applyFont="1" applyFill="1" applyBorder="1" applyAlignment="1" applyProtection="1"/>
    <xf numFmtId="177" fontId="18" fillId="0" borderId="65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/>
    <xf numFmtId="177" fontId="18" fillId="0" borderId="45" xfId="1" applyNumberFormat="1" applyFont="1" applyFill="1" applyBorder="1" applyAlignment="1" applyProtection="1"/>
    <xf numFmtId="177" fontId="18" fillId="0" borderId="67" xfId="1" applyNumberFormat="1" applyFont="1" applyFill="1" applyBorder="1" applyAlignment="1" applyProtection="1"/>
    <xf numFmtId="177" fontId="17" fillId="0" borderId="68" xfId="1" applyNumberFormat="1" applyFont="1" applyFill="1" applyBorder="1" applyAlignment="1" applyProtection="1"/>
    <xf numFmtId="177" fontId="18" fillId="2" borderId="61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alignment vertical="center"/>
      <protection locked="0"/>
    </xf>
    <xf numFmtId="177" fontId="18" fillId="2" borderId="37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protection locked="0"/>
    </xf>
    <xf numFmtId="177" fontId="18" fillId="2" borderId="56" xfId="1" applyNumberFormat="1" applyFont="1" applyFill="1" applyBorder="1" applyAlignment="1" applyProtection="1">
      <protection locked="0"/>
    </xf>
    <xf numFmtId="177" fontId="18" fillId="2" borderId="37" xfId="1" applyNumberFormat="1" applyFont="1" applyFill="1" applyBorder="1" applyAlignment="1" applyProtection="1">
      <protection locked="0"/>
    </xf>
    <xf numFmtId="177" fontId="18" fillId="2" borderId="54" xfId="1" applyNumberFormat="1" applyFont="1" applyFill="1" applyBorder="1" applyAlignment="1" applyProtection="1">
      <protection locked="0"/>
    </xf>
    <xf numFmtId="177" fontId="18" fillId="2" borderId="51" xfId="1" applyNumberFormat="1" applyFont="1" applyFill="1" applyBorder="1" applyAlignment="1" applyProtection="1">
      <protection locked="0"/>
    </xf>
    <xf numFmtId="177" fontId="18" fillId="2" borderId="29" xfId="1" applyNumberFormat="1" applyFont="1" applyFill="1" applyBorder="1" applyAlignment="1" applyProtection="1">
      <protection locked="0"/>
    </xf>
    <xf numFmtId="177" fontId="17" fillId="0" borderId="60" xfId="1" applyNumberFormat="1" applyFont="1" applyFill="1" applyBorder="1" applyAlignment="1" applyProtection="1">
      <alignment horizontal="right" shrinkToFit="1"/>
    </xf>
    <xf numFmtId="177" fontId="17" fillId="0" borderId="23" xfId="1" applyNumberFormat="1" applyFont="1" applyFill="1" applyBorder="1" applyAlignment="1" applyProtection="1">
      <alignment horizontal="right" shrinkToFit="1"/>
    </xf>
    <xf numFmtId="177" fontId="17" fillId="0" borderId="52" xfId="1" applyNumberFormat="1" applyFont="1" applyFill="1" applyBorder="1" applyAlignment="1" applyProtection="1">
      <alignment horizontal="right" shrinkToFit="1"/>
    </xf>
    <xf numFmtId="177" fontId="17" fillId="0" borderId="9" xfId="1" applyNumberFormat="1" applyFont="1" applyFill="1" applyBorder="1" applyAlignment="1" applyProtection="1">
      <alignment horizontal="right" vertical="center" shrinkToFit="1"/>
    </xf>
    <xf numFmtId="0" fontId="4" fillId="0" borderId="0" xfId="0" applyFont="1"/>
    <xf numFmtId="14" fontId="4" fillId="0" borderId="0" xfId="0" applyNumberFormat="1" applyFont="1"/>
    <xf numFmtId="179" fontId="4" fillId="0" borderId="0" xfId="0" applyNumberFormat="1" applyFont="1"/>
    <xf numFmtId="177" fontId="18" fillId="0" borderId="65" xfId="1" applyNumberFormat="1" applyFont="1" applyFill="1" applyBorder="1" applyAlignment="1" applyProtection="1">
      <alignment shrinkToFit="1"/>
    </xf>
    <xf numFmtId="177" fontId="22" fillId="0" borderId="37" xfId="1" applyNumberFormat="1" applyFont="1" applyFill="1" applyBorder="1" applyAlignment="1" applyProtection="1"/>
    <xf numFmtId="177" fontId="22" fillId="0" borderId="55" xfId="1" applyNumberFormat="1" applyFont="1" applyFill="1" applyBorder="1" applyAlignment="1" applyProtection="1"/>
    <xf numFmtId="38" fontId="23" fillId="0" borderId="7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left"/>
    </xf>
    <xf numFmtId="49" fontId="24" fillId="0" borderId="70" xfId="1" applyNumberFormat="1" applyFont="1" applyFill="1" applyBorder="1" applyAlignment="1" applyProtection="1">
      <alignment vertical="center"/>
    </xf>
    <xf numFmtId="49" fontId="24" fillId="0" borderId="11" xfId="1" applyNumberFormat="1" applyFont="1" applyFill="1" applyBorder="1" applyAlignment="1" applyProtection="1">
      <alignment vertical="center"/>
    </xf>
    <xf numFmtId="0" fontId="6" fillId="0" borderId="0" xfId="1" applyNumberFormat="1" applyFont="1" applyBorder="1" applyAlignment="1" applyProtection="1">
      <alignment vertical="center"/>
    </xf>
    <xf numFmtId="0" fontId="25" fillId="0" borderId="71" xfId="1" applyNumberFormat="1" applyFont="1" applyBorder="1" applyAlignment="1" applyProtection="1">
      <alignment vertical="center"/>
    </xf>
    <xf numFmtId="2" fontId="4" fillId="0" borderId="0" xfId="0" applyNumberFormat="1" applyFont="1"/>
    <xf numFmtId="177" fontId="17" fillId="0" borderId="57" xfId="1" applyNumberFormat="1" applyFont="1" applyFill="1" applyBorder="1" applyAlignment="1" applyProtection="1"/>
    <xf numFmtId="38" fontId="4" fillId="0" borderId="0" xfId="1" applyFont="1"/>
    <xf numFmtId="177" fontId="18" fillId="0" borderId="66" xfId="1" applyNumberFormat="1" applyFont="1" applyBorder="1" applyAlignment="1" applyProtection="1">
      <alignment vertical="center"/>
    </xf>
    <xf numFmtId="38" fontId="6" fillId="0" borderId="72" xfId="1" applyFont="1" applyBorder="1" applyAlignment="1" applyProtection="1">
      <alignment horizontal="center" vertical="center" shrinkToFit="1"/>
    </xf>
    <xf numFmtId="177" fontId="17" fillId="0" borderId="73" xfId="1" applyNumberFormat="1" applyFont="1" applyBorder="1" applyAlignment="1" applyProtection="1">
      <alignment vertical="center"/>
    </xf>
    <xf numFmtId="177" fontId="18" fillId="0" borderId="74" xfId="1" applyNumberFormat="1" applyFont="1" applyBorder="1" applyAlignment="1" applyProtection="1">
      <alignment vertical="center"/>
    </xf>
    <xf numFmtId="177" fontId="17" fillId="0" borderId="73" xfId="1" applyNumberFormat="1" applyFont="1" applyFill="1" applyBorder="1" applyAlignment="1" applyProtection="1">
      <alignment vertical="center"/>
    </xf>
    <xf numFmtId="177" fontId="17" fillId="0" borderId="75" xfId="1" applyNumberFormat="1" applyFont="1" applyFill="1" applyBorder="1" applyAlignment="1" applyProtection="1">
      <alignment vertical="center"/>
    </xf>
    <xf numFmtId="177" fontId="18" fillId="0" borderId="66" xfId="1" applyNumberFormat="1" applyFont="1" applyFill="1" applyBorder="1" applyAlignment="1" applyProtection="1">
      <alignment vertical="center"/>
    </xf>
    <xf numFmtId="177" fontId="17" fillId="0" borderId="76" xfId="1" applyNumberFormat="1" applyFont="1" applyFill="1" applyBorder="1" applyAlignment="1" applyProtection="1">
      <alignment vertical="center"/>
    </xf>
    <xf numFmtId="177" fontId="17" fillId="0" borderId="57" xfId="1" applyNumberFormat="1" applyFont="1" applyBorder="1" applyAlignment="1" applyProtection="1">
      <alignment vertical="center"/>
    </xf>
    <xf numFmtId="177" fontId="18" fillId="0" borderId="67" xfId="1" applyNumberFormat="1" applyFont="1" applyBorder="1" applyAlignment="1" applyProtection="1">
      <alignment vertical="center"/>
    </xf>
    <xf numFmtId="177" fontId="17" fillId="0" borderId="77" xfId="1" applyNumberFormat="1" applyFont="1" applyBorder="1" applyAlignment="1" applyProtection="1">
      <alignment vertical="center"/>
    </xf>
    <xf numFmtId="177" fontId="18" fillId="0" borderId="78" xfId="1" applyNumberFormat="1" applyFont="1" applyBorder="1" applyAlignment="1" applyProtection="1">
      <alignment vertical="center"/>
    </xf>
    <xf numFmtId="177" fontId="18" fillId="0" borderId="67" xfId="1" applyNumberFormat="1" applyFont="1" applyFill="1" applyBorder="1" applyAlignment="1" applyProtection="1">
      <alignment vertical="center"/>
    </xf>
    <xf numFmtId="177" fontId="18" fillId="0" borderId="79" xfId="1" applyNumberFormat="1" applyFont="1" applyBorder="1" applyAlignment="1" applyProtection="1">
      <alignment vertical="center"/>
    </xf>
    <xf numFmtId="177" fontId="18" fillId="0" borderId="53" xfId="1" applyNumberFormat="1" applyFont="1" applyBorder="1" applyAlignment="1" applyProtection="1">
      <alignment vertical="center"/>
    </xf>
    <xf numFmtId="177" fontId="6" fillId="0" borderId="57" xfId="1" applyNumberFormat="1" applyFont="1" applyFill="1" applyBorder="1" applyAlignment="1" applyProtection="1">
      <alignment vertical="center"/>
    </xf>
    <xf numFmtId="177" fontId="6" fillId="0" borderId="80" xfId="1" applyNumberFormat="1" applyFont="1" applyFill="1" applyBorder="1" applyAlignment="1" applyProtection="1">
      <alignment vertical="center"/>
    </xf>
    <xf numFmtId="38" fontId="6" fillId="0" borderId="81" xfId="1" applyFont="1" applyFill="1" applyBorder="1" applyAlignment="1" applyProtection="1">
      <alignment horizontal="center" vertical="center" shrinkToFit="1"/>
    </xf>
    <xf numFmtId="177" fontId="18" fillId="2" borderId="67" xfId="1" applyNumberFormat="1" applyFont="1" applyFill="1" applyBorder="1" applyAlignment="1" applyProtection="1">
      <alignment vertical="center"/>
      <protection locked="0"/>
    </xf>
    <xf numFmtId="177" fontId="18" fillId="0" borderId="80" xfId="1" applyNumberFormat="1" applyFont="1" applyFill="1" applyBorder="1" applyAlignment="1" applyProtection="1">
      <alignment vertical="center"/>
    </xf>
    <xf numFmtId="177" fontId="18" fillId="2" borderId="80" xfId="1" applyNumberFormat="1" applyFont="1" applyFill="1" applyBorder="1" applyAlignment="1" applyProtection="1">
      <alignment vertical="center"/>
      <protection locked="0"/>
    </xf>
    <xf numFmtId="177" fontId="18" fillId="0" borderId="67" xfId="1" applyNumberFormat="1" applyFont="1" applyFill="1" applyBorder="1" applyAlignment="1" applyProtection="1">
      <alignment vertical="center"/>
      <protection locked="0"/>
    </xf>
    <xf numFmtId="177" fontId="17" fillId="0" borderId="73" xfId="1" applyNumberFormat="1" applyFont="1" applyFill="1" applyBorder="1" applyAlignment="1" applyProtection="1"/>
    <xf numFmtId="177" fontId="18" fillId="0" borderId="80" xfId="1" applyNumberFormat="1" applyFont="1" applyFill="1" applyBorder="1" applyAlignment="1" applyProtection="1"/>
    <xf numFmtId="177" fontId="18" fillId="2" borderId="67" xfId="1" applyNumberFormat="1" applyFont="1" applyFill="1" applyBorder="1" applyAlignment="1" applyProtection="1">
      <protection locked="0"/>
    </xf>
    <xf numFmtId="177" fontId="18" fillId="2" borderId="80" xfId="1" applyNumberFormat="1" applyFont="1" applyFill="1" applyBorder="1" applyAlignment="1" applyProtection="1">
      <protection locked="0"/>
    </xf>
    <xf numFmtId="177" fontId="17" fillId="0" borderId="73" xfId="1" applyNumberFormat="1" applyFont="1" applyFill="1" applyBorder="1" applyAlignment="1" applyProtection="1">
      <alignment shrinkToFit="1"/>
    </xf>
    <xf numFmtId="177" fontId="18" fillId="0" borderId="67" xfId="1" applyNumberFormat="1" applyFont="1" applyFill="1" applyBorder="1" applyAlignment="1" applyProtection="1">
      <alignment shrinkToFit="1"/>
    </xf>
    <xf numFmtId="177" fontId="17" fillId="0" borderId="82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>
      <alignment shrinkToFit="1"/>
    </xf>
    <xf numFmtId="177" fontId="18" fillId="0" borderId="76" xfId="1" applyNumberFormat="1" applyFont="1" applyFill="1" applyBorder="1" applyAlignment="1" applyProtection="1"/>
    <xf numFmtId="177" fontId="22" fillId="0" borderId="67" xfId="1" applyNumberFormat="1" applyFont="1" applyFill="1" applyBorder="1" applyAlignment="1" applyProtection="1"/>
    <xf numFmtId="177" fontId="17" fillId="0" borderId="73" xfId="1" applyNumberFormat="1" applyFont="1" applyFill="1" applyBorder="1" applyAlignment="1" applyProtection="1">
      <alignment horizontal="right" shrinkToFit="1"/>
    </xf>
    <xf numFmtId="177" fontId="18" fillId="0" borderId="67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shrinkToFit="1"/>
    </xf>
    <xf numFmtId="177" fontId="18" fillId="0" borderId="65" xfId="1" applyNumberFormat="1" applyFont="1" applyFill="1" applyBorder="1" applyAlignment="1" applyProtection="1">
      <alignment horizontal="right" vertical="center" shrinkToFit="1"/>
    </xf>
    <xf numFmtId="177" fontId="18" fillId="0" borderId="5" xfId="1" applyNumberFormat="1" applyFont="1" applyFill="1" applyBorder="1" applyAlignment="1" applyProtection="1">
      <alignment shrinkToFit="1"/>
    </xf>
    <xf numFmtId="177" fontId="18" fillId="0" borderId="83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>
      <alignment shrinkToFit="1"/>
    </xf>
    <xf numFmtId="177" fontId="18" fillId="2" borderId="83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horizontal="right" vertical="center" shrinkToFit="1"/>
    </xf>
    <xf numFmtId="177" fontId="17" fillId="0" borderId="63" xfId="1" applyNumberFormat="1" applyFont="1" applyFill="1" applyBorder="1" applyAlignment="1" applyProtection="1">
      <alignment horizontal="right" shrinkToFit="1"/>
    </xf>
    <xf numFmtId="177" fontId="18" fillId="0" borderId="65" xfId="1" applyNumberFormat="1" applyFont="1" applyFill="1" applyBorder="1" applyAlignment="1" applyProtection="1">
      <alignment horizontal="right" shrinkToFit="1"/>
    </xf>
    <xf numFmtId="38" fontId="4" fillId="0" borderId="0" xfId="0" applyNumberFormat="1" applyFont="1"/>
    <xf numFmtId="38" fontId="15" fillId="0" borderId="10" xfId="1" applyFont="1" applyFill="1" applyBorder="1" applyAlignment="1" applyProtection="1">
      <alignment horizontal="left" vertical="center" wrapText="1"/>
    </xf>
    <xf numFmtId="0" fontId="23" fillId="0" borderId="84" xfId="0" applyFont="1" applyBorder="1" applyAlignment="1">
      <alignment horizontal="center" vertical="center"/>
    </xf>
    <xf numFmtId="14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2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85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38" fontId="28" fillId="0" borderId="86" xfId="1" applyFont="1" applyBorder="1" applyAlignment="1">
      <alignment vertical="center"/>
    </xf>
    <xf numFmtId="38" fontId="28" fillId="0" borderId="87" xfId="1" applyFont="1" applyBorder="1" applyAlignment="1">
      <alignment vertical="center"/>
    </xf>
    <xf numFmtId="0" fontId="17" fillId="0" borderId="0" xfId="1" applyNumberFormat="1" applyFont="1" applyBorder="1" applyAlignment="1" applyProtection="1">
      <alignment vertical="center"/>
    </xf>
    <xf numFmtId="14" fontId="28" fillId="0" borderId="3" xfId="0" applyNumberFormat="1" applyFont="1" applyBorder="1" applyAlignment="1">
      <alignment vertical="center"/>
    </xf>
    <xf numFmtId="14" fontId="28" fillId="0" borderId="31" xfId="0" applyNumberFormat="1" applyFont="1" applyBorder="1" applyAlignment="1">
      <alignment vertical="center"/>
    </xf>
    <xf numFmtId="14" fontId="28" fillId="0" borderId="85" xfId="0" applyNumberFormat="1" applyFont="1" applyBorder="1" applyAlignment="1">
      <alignment vertical="center"/>
    </xf>
    <xf numFmtId="179" fontId="28" fillId="0" borderId="88" xfId="0" applyNumberFormat="1" applyFont="1" applyBorder="1" applyAlignment="1">
      <alignment vertical="center"/>
    </xf>
    <xf numFmtId="179" fontId="28" fillId="0" borderId="89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 shrinkToFit="1"/>
    </xf>
    <xf numFmtId="14" fontId="0" fillId="0" borderId="0" xfId="0" applyNumberFormat="1"/>
    <xf numFmtId="0" fontId="17" fillId="0" borderId="0" xfId="1" applyNumberFormat="1" applyFont="1" applyFill="1" applyBorder="1" applyAlignment="1" applyProtection="1">
      <alignment vertical="center"/>
    </xf>
    <xf numFmtId="0" fontId="0" fillId="0" borderId="85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38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9" fillId="0" borderId="0" xfId="4" applyFont="1">
      <alignment vertical="center"/>
    </xf>
    <xf numFmtId="0" fontId="3" fillId="0" borderId="0" xfId="4">
      <alignment vertical="center"/>
    </xf>
    <xf numFmtId="0" fontId="3" fillId="0" borderId="0" xfId="4" applyAlignment="1">
      <alignment vertical="center" shrinkToFit="1"/>
    </xf>
    <xf numFmtId="0" fontId="30" fillId="0" borderId="9" xfId="4" applyFont="1" applyBorder="1">
      <alignment vertical="center"/>
    </xf>
    <xf numFmtId="0" fontId="31" fillId="0" borderId="9" xfId="4" applyFont="1" applyBorder="1">
      <alignment vertical="center"/>
    </xf>
    <xf numFmtId="0" fontId="31" fillId="0" borderId="1" xfId="4" applyFont="1" applyBorder="1">
      <alignment vertical="center"/>
    </xf>
    <xf numFmtId="0" fontId="31" fillId="0" borderId="103" xfId="4" applyFont="1" applyBorder="1" applyAlignment="1">
      <alignment vertical="center" shrinkToFit="1"/>
    </xf>
    <xf numFmtId="0" fontId="32" fillId="0" borderId="0" xfId="4" applyFont="1">
      <alignment vertical="center"/>
    </xf>
    <xf numFmtId="0" fontId="34" fillId="0" borderId="0" xfId="4" applyFont="1">
      <alignment vertical="center"/>
    </xf>
    <xf numFmtId="0" fontId="36" fillId="0" borderId="0" xfId="4" applyFont="1">
      <alignment vertical="center"/>
    </xf>
    <xf numFmtId="0" fontId="30" fillId="0" borderId="108" xfId="4" applyFont="1" applyBorder="1">
      <alignment vertical="center"/>
    </xf>
    <xf numFmtId="0" fontId="31" fillId="0" borderId="109" xfId="4" applyFont="1" applyBorder="1" applyAlignment="1">
      <alignment horizontal="center" vertical="center"/>
    </xf>
    <xf numFmtId="0" fontId="31" fillId="0" borderId="110" xfId="4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11" xfId="4" applyFont="1" applyBorder="1" applyAlignment="1">
      <alignment horizontal="center" vertical="center"/>
    </xf>
    <xf numFmtId="0" fontId="31" fillId="0" borderId="112" xfId="4" applyFont="1" applyBorder="1" applyAlignment="1">
      <alignment horizontal="center" vertical="center"/>
    </xf>
    <xf numFmtId="0" fontId="3" fillId="0" borderId="0" xfId="4" applyAlignment="1">
      <alignment horizontal="center" vertical="center"/>
    </xf>
    <xf numFmtId="181" fontId="37" fillId="0" borderId="113" xfId="4" applyNumberFormat="1" applyFont="1" applyBorder="1">
      <alignment vertical="center"/>
    </xf>
    <xf numFmtId="182" fontId="38" fillId="0" borderId="114" xfId="4" applyNumberFormat="1" applyFont="1" applyBorder="1">
      <alignment vertical="center"/>
    </xf>
    <xf numFmtId="182" fontId="37" fillId="0" borderId="115" xfId="4" applyNumberFormat="1" applyFont="1" applyBorder="1">
      <alignment vertical="center"/>
    </xf>
    <xf numFmtId="0" fontId="40" fillId="0" borderId="0" xfId="4" applyFont="1">
      <alignment vertical="center"/>
    </xf>
    <xf numFmtId="181" fontId="37" fillId="0" borderId="118" xfId="4" applyNumberFormat="1" applyFont="1" applyBorder="1">
      <alignment vertical="center"/>
    </xf>
    <xf numFmtId="182" fontId="38" fillId="0" borderId="119" xfId="4" applyNumberFormat="1" applyFont="1" applyBorder="1">
      <alignment vertical="center"/>
    </xf>
    <xf numFmtId="182" fontId="37" fillId="0" borderId="120" xfId="4" applyNumberFormat="1" applyFont="1" applyBorder="1">
      <alignment vertical="center"/>
    </xf>
    <xf numFmtId="0" fontId="3" fillId="0" borderId="123" xfId="4" applyBorder="1">
      <alignment vertical="center"/>
    </xf>
    <xf numFmtId="181" fontId="37" fillId="0" borderId="124" xfId="4" applyNumberFormat="1" applyFont="1" applyBorder="1">
      <alignment vertical="center"/>
    </xf>
    <xf numFmtId="182" fontId="38" fillId="0" borderId="125" xfId="4" applyNumberFormat="1" applyFont="1" applyBorder="1">
      <alignment vertical="center"/>
    </xf>
    <xf numFmtId="182" fontId="37" fillId="0" borderId="126" xfId="4" applyNumberFormat="1" applyFont="1" applyBorder="1">
      <alignment vertical="center"/>
    </xf>
    <xf numFmtId="0" fontId="3" fillId="0" borderId="90" xfId="4" applyBorder="1">
      <alignment vertical="center"/>
    </xf>
    <xf numFmtId="181" fontId="40" fillId="0" borderId="128" xfId="4" applyNumberFormat="1" applyFont="1" applyBorder="1">
      <alignment vertical="center"/>
    </xf>
    <xf numFmtId="182" fontId="38" fillId="0" borderId="129" xfId="4" applyNumberFormat="1" applyFont="1" applyBorder="1">
      <alignment vertical="center"/>
    </xf>
    <xf numFmtId="0" fontId="3" fillId="0" borderId="130" xfId="4" applyBorder="1">
      <alignment vertical="center"/>
    </xf>
    <xf numFmtId="182" fontId="37" fillId="0" borderId="131" xfId="4" applyNumberFormat="1" applyFont="1" applyBorder="1">
      <alignment vertical="center"/>
    </xf>
    <xf numFmtId="182" fontId="39" fillId="0" borderId="107" xfId="4" applyNumberFormat="1" applyFont="1" applyBorder="1">
      <alignment vertical="center"/>
    </xf>
    <xf numFmtId="182" fontId="40" fillId="0" borderId="0" xfId="4" applyNumberFormat="1" applyFont="1">
      <alignment vertical="center"/>
    </xf>
    <xf numFmtId="181" fontId="40" fillId="0" borderId="0" xfId="4" applyNumberFormat="1" applyFont="1">
      <alignment vertical="center"/>
    </xf>
    <xf numFmtId="182" fontId="3" fillId="0" borderId="0" xfId="4" applyNumberFormat="1">
      <alignment vertical="center"/>
    </xf>
    <xf numFmtId="182" fontId="37" fillId="0" borderId="133" xfId="4" applyNumberFormat="1" applyFont="1" applyBorder="1">
      <alignment vertical="center"/>
    </xf>
    <xf numFmtId="181" fontId="38" fillId="0" borderId="119" xfId="4" applyNumberFormat="1" applyFont="1" applyBorder="1">
      <alignment vertical="center"/>
    </xf>
    <xf numFmtId="182" fontId="37" fillId="0" borderId="70" xfId="4" applyNumberFormat="1" applyFont="1" applyBorder="1">
      <alignment vertical="center"/>
    </xf>
    <xf numFmtId="0" fontId="3" fillId="0" borderId="134" xfId="4" applyBorder="1" applyAlignment="1">
      <alignment horizontal="center" vertical="center"/>
    </xf>
    <xf numFmtId="0" fontId="3" fillId="0" borderId="135" xfId="4" applyBorder="1">
      <alignment vertical="center"/>
    </xf>
    <xf numFmtId="0" fontId="38" fillId="0" borderId="110" xfId="4" applyFont="1" applyBorder="1">
      <alignment vertical="center"/>
    </xf>
    <xf numFmtId="182" fontId="37" fillId="0" borderId="136" xfId="4" applyNumberFormat="1" applyFont="1" applyBorder="1">
      <alignment vertical="center"/>
    </xf>
    <xf numFmtId="182" fontId="38" fillId="0" borderId="138" xfId="4" applyNumberFormat="1" applyFont="1" applyBorder="1">
      <alignment vertical="center"/>
    </xf>
    <xf numFmtId="0" fontId="3" fillId="0" borderId="108" xfId="4" applyBorder="1">
      <alignment vertical="center"/>
    </xf>
    <xf numFmtId="181" fontId="3" fillId="0" borderId="135" xfId="4" applyNumberFormat="1" applyBorder="1">
      <alignment vertical="center"/>
    </xf>
    <xf numFmtId="181" fontId="38" fillId="0" borderId="110" xfId="4" applyNumberFormat="1" applyFont="1" applyBorder="1">
      <alignment vertical="center"/>
    </xf>
    <xf numFmtId="181" fontId="37" fillId="0" borderId="96" xfId="4" applyNumberFormat="1" applyFont="1" applyBorder="1">
      <alignment vertical="center"/>
    </xf>
    <xf numFmtId="181" fontId="38" fillId="0" borderId="138" xfId="4" applyNumberFormat="1" applyFont="1" applyBorder="1">
      <alignment vertical="center"/>
    </xf>
    <xf numFmtId="0" fontId="3" fillId="0" borderId="134" xfId="4" applyBorder="1">
      <alignment vertical="center"/>
    </xf>
    <xf numFmtId="181" fontId="37" fillId="0" borderId="135" xfId="4" applyNumberFormat="1" applyFont="1" applyBorder="1">
      <alignment vertical="center"/>
    </xf>
    <xf numFmtId="181" fontId="38" fillId="0" borderId="139" xfId="4" applyNumberFormat="1" applyFont="1" applyBorder="1">
      <alignment vertical="center"/>
    </xf>
    <xf numFmtId="182" fontId="37" fillId="0" borderId="140" xfId="4" applyNumberFormat="1" applyFont="1" applyBorder="1">
      <alignment vertical="center"/>
    </xf>
    <xf numFmtId="182" fontId="41" fillId="0" borderId="137" xfId="4" applyNumberFormat="1" applyFont="1" applyBorder="1">
      <alignment vertical="center"/>
    </xf>
    <xf numFmtId="181" fontId="37" fillId="0" borderId="133" xfId="4" applyNumberFormat="1" applyFont="1" applyBorder="1">
      <alignment vertical="center"/>
    </xf>
    <xf numFmtId="181" fontId="38" fillId="0" borderId="114" xfId="4" applyNumberFormat="1" applyFont="1" applyBorder="1">
      <alignment vertical="center"/>
    </xf>
    <xf numFmtId="181" fontId="37" fillId="0" borderId="70" xfId="4" applyNumberFormat="1" applyFont="1" applyBorder="1">
      <alignment vertical="center"/>
    </xf>
    <xf numFmtId="181" fontId="37" fillId="0" borderId="143" xfId="4" applyNumberFormat="1" applyFont="1" applyBorder="1">
      <alignment vertical="center"/>
    </xf>
    <xf numFmtId="181" fontId="38" fillId="0" borderId="125" xfId="4" applyNumberFormat="1" applyFont="1" applyBorder="1">
      <alignment vertical="center"/>
    </xf>
    <xf numFmtId="182" fontId="37" fillId="0" borderId="144" xfId="4" applyNumberFormat="1" applyFont="1" applyBorder="1">
      <alignment vertical="center"/>
    </xf>
    <xf numFmtId="181" fontId="38" fillId="0" borderId="129" xfId="4" applyNumberFormat="1" applyFont="1" applyBorder="1">
      <alignment vertical="center"/>
    </xf>
    <xf numFmtId="181" fontId="38" fillId="0" borderId="146" xfId="4" applyNumberFormat="1" applyFont="1" applyBorder="1">
      <alignment vertical="center"/>
    </xf>
    <xf numFmtId="181" fontId="3" fillId="0" borderId="147" xfId="4" applyNumberFormat="1" applyBorder="1">
      <alignment vertical="center"/>
    </xf>
    <xf numFmtId="0" fontId="30" fillId="0" borderId="110" xfId="4" applyFont="1" applyBorder="1" applyAlignment="1">
      <alignment horizontal="center" vertical="center"/>
    </xf>
    <xf numFmtId="0" fontId="43" fillId="0" borderId="111" xfId="4" applyFont="1" applyBorder="1" applyAlignment="1">
      <alignment vertical="center" shrinkToFit="1"/>
    </xf>
    <xf numFmtId="182" fontId="44" fillId="0" borderId="131" xfId="4" applyNumberFormat="1" applyFont="1" applyBorder="1">
      <alignment vertical="center"/>
    </xf>
    <xf numFmtId="182" fontId="39" fillId="0" borderId="116" xfId="4" applyNumberFormat="1" applyFont="1" applyBorder="1" applyProtection="1">
      <alignment vertical="center"/>
      <protection locked="0"/>
    </xf>
    <xf numFmtId="182" fontId="39" fillId="0" borderId="121" xfId="4" applyNumberFormat="1" applyFont="1" applyBorder="1" applyProtection="1">
      <alignment vertical="center"/>
      <protection locked="0"/>
    </xf>
    <xf numFmtId="182" fontId="39" fillId="0" borderId="127" xfId="4" applyNumberFormat="1" applyFont="1" applyBorder="1" applyProtection="1">
      <alignment vertical="center"/>
      <protection locked="0"/>
    </xf>
    <xf numFmtId="182" fontId="39" fillId="0" borderId="141" xfId="4" applyNumberFormat="1" applyFont="1" applyBorder="1" applyProtection="1">
      <alignment vertical="center"/>
      <protection locked="0"/>
    </xf>
    <xf numFmtId="182" fontId="39" fillId="0" borderId="145" xfId="4" applyNumberFormat="1" applyFont="1" applyBorder="1" applyProtection="1">
      <alignment vertical="center"/>
      <protection locked="0"/>
    </xf>
    <xf numFmtId="182" fontId="42" fillId="0" borderId="127" xfId="4" applyNumberFormat="1" applyFont="1" applyBorder="1" applyProtection="1">
      <alignment vertical="center"/>
      <protection locked="0"/>
    </xf>
    <xf numFmtId="182" fontId="39" fillId="0" borderId="137" xfId="4" applyNumberFormat="1" applyFont="1" applyBorder="1">
      <alignment vertical="center"/>
    </xf>
    <xf numFmtId="0" fontId="43" fillId="0" borderId="112" xfId="4" applyFont="1" applyBorder="1" applyAlignment="1">
      <alignment vertical="center" shrinkToFit="1"/>
    </xf>
    <xf numFmtId="38" fontId="9" fillId="0" borderId="0" xfId="1" applyFont="1" applyAlignment="1" applyProtection="1">
      <alignment horizontal="right" vertical="center"/>
    </xf>
    <xf numFmtId="0" fontId="2" fillId="0" borderId="18" xfId="4" applyFont="1" applyBorder="1">
      <alignment vertical="center"/>
    </xf>
    <xf numFmtId="0" fontId="2" fillId="0" borderId="117" xfId="4" applyFont="1" applyBorder="1">
      <alignment vertical="center"/>
    </xf>
    <xf numFmtId="0" fontId="2" fillId="0" borderId="122" xfId="4" applyFont="1" applyBorder="1">
      <alignment vertical="center"/>
    </xf>
    <xf numFmtId="0" fontId="2" fillId="0" borderId="132" xfId="4" applyFont="1" applyBorder="1">
      <alignment vertical="center"/>
    </xf>
    <xf numFmtId="0" fontId="2" fillId="0" borderId="134" xfId="4" applyFont="1" applyBorder="1">
      <alignment vertical="center"/>
    </xf>
    <xf numFmtId="0" fontId="2" fillId="0" borderId="94" xfId="4" applyFont="1" applyBorder="1">
      <alignment vertical="center"/>
    </xf>
    <xf numFmtId="0" fontId="45" fillId="0" borderId="0" xfId="4" applyFont="1">
      <alignment vertical="center"/>
    </xf>
    <xf numFmtId="0" fontId="0" fillId="0" borderId="3" xfId="0" applyBorder="1" applyAlignment="1">
      <alignment vertical="center"/>
    </xf>
    <xf numFmtId="0" fontId="1" fillId="0" borderId="94" xfId="4" applyFont="1" applyBorder="1">
      <alignment vertical="center"/>
    </xf>
    <xf numFmtId="0" fontId="6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3" fillId="0" borderId="132" xfId="4" applyBorder="1">
      <alignment vertical="center"/>
    </xf>
    <xf numFmtId="0" fontId="3" fillId="0" borderId="122" xfId="4" applyBorder="1">
      <alignment vertical="center"/>
    </xf>
    <xf numFmtId="0" fontId="3" fillId="0" borderId="142" xfId="4" applyBorder="1">
      <alignment vertical="center"/>
    </xf>
    <xf numFmtId="0" fontId="1" fillId="0" borderId="117" xfId="4" applyFont="1" applyBorder="1">
      <alignment vertical="center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7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top" wrapText="1"/>
    </xf>
    <xf numFmtId="55" fontId="17" fillId="0" borderId="45" xfId="1" applyNumberFormat="1" applyFont="1" applyFill="1" applyBorder="1" applyAlignment="1" applyProtection="1">
      <alignment horizontal="right" vertical="center"/>
    </xf>
    <xf numFmtId="38" fontId="6" fillId="0" borderId="10" xfId="1" applyFont="1" applyFill="1" applyBorder="1" applyAlignment="1" applyProtection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77" fontId="18" fillId="2" borderId="56" xfId="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22" fillId="0" borderId="37" xfId="1" applyNumberFormat="1" applyFont="1" applyFill="1" applyBorder="1" applyAlignment="1" applyProtection="1">
      <alignment vertical="center"/>
    </xf>
    <xf numFmtId="31" fontId="7" fillId="0" borderId="11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177" fontId="17" fillId="0" borderId="148" xfId="1" applyNumberFormat="1" applyFont="1" applyFill="1" applyBorder="1" applyAlignment="1" applyProtection="1">
      <alignment horizontal="right" vertical="center" shrinkToFit="1"/>
    </xf>
    <xf numFmtId="0" fontId="23" fillId="0" borderId="7" xfId="1" applyNumberFormat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vertical="center" wrapText="1" shrinkToFit="1"/>
    </xf>
    <xf numFmtId="38" fontId="9" fillId="0" borderId="10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wrapText="1" shrinkToFit="1"/>
    </xf>
    <xf numFmtId="38" fontId="6" fillId="0" borderId="9" xfId="1" applyFont="1" applyFill="1" applyBorder="1" applyAlignment="1" applyProtection="1">
      <alignment wrapText="1"/>
    </xf>
    <xf numFmtId="0" fontId="1" fillId="0" borderId="132" xfId="4" applyFont="1" applyBorder="1">
      <alignment vertical="center"/>
    </xf>
    <xf numFmtId="0" fontId="1" fillId="0" borderId="122" xfId="4" applyFont="1" applyBorder="1">
      <alignment vertical="center"/>
    </xf>
    <xf numFmtId="0" fontId="1" fillId="0" borderId="142" xfId="4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 wrapText="1" shrinkToFit="1"/>
    </xf>
    <xf numFmtId="0" fontId="6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8" fontId="6" fillId="0" borderId="12" xfId="1" applyFont="1" applyFill="1" applyBorder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/>
    <xf numFmtId="38" fontId="6" fillId="0" borderId="9" xfId="1" applyFont="1" applyFill="1" applyBorder="1" applyAlignment="1" applyProtection="1">
      <alignment horizontal="left" vertical="center" shrinkToFit="1"/>
    </xf>
    <xf numFmtId="38" fontId="6" fillId="0" borderId="7" xfId="1" applyFont="1" applyFill="1" applyBorder="1" applyAlignment="1" applyProtection="1">
      <alignment horizontal="center" vertical="center" shrinkToFit="1"/>
    </xf>
    <xf numFmtId="38" fontId="9" fillId="0" borderId="9" xfId="1" applyFont="1" applyFill="1" applyBorder="1" applyAlignment="1" applyProtection="1">
      <alignment vertical="center" shrinkToFit="1"/>
    </xf>
    <xf numFmtId="38" fontId="9" fillId="0" borderId="9" xfId="1" applyFont="1" applyFill="1" applyBorder="1" applyAlignment="1" applyProtection="1">
      <alignment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/>
    <xf numFmtId="0" fontId="4" fillId="0" borderId="7" xfId="0" applyFont="1" applyBorder="1" applyAlignment="1">
      <alignment vertical="center" wrapText="1" shrinkToFit="1"/>
    </xf>
    <xf numFmtId="177" fontId="17" fillId="0" borderId="22" xfId="1" applyNumberFormat="1" applyFont="1" applyFill="1" applyBorder="1" applyAlignment="1" applyProtection="1">
      <alignment horizontal="right"/>
    </xf>
    <xf numFmtId="177" fontId="18" fillId="0" borderId="28" xfId="1" applyNumberFormat="1" applyFont="1" applyFill="1" applyBorder="1" applyAlignment="1" applyProtection="1">
      <alignment horizontal="right"/>
    </xf>
    <xf numFmtId="0" fontId="6" fillId="0" borderId="8" xfId="0" applyFont="1" applyBorder="1"/>
    <xf numFmtId="0" fontId="6" fillId="0" borderId="12" xfId="0" applyFont="1" applyBorder="1"/>
    <xf numFmtId="0" fontId="6" fillId="0" borderId="7" xfId="0" applyFont="1" applyBorder="1" applyAlignment="1">
      <alignment vertical="center" wrapText="1" shrinkToFit="1"/>
    </xf>
    <xf numFmtId="0" fontId="6" fillId="0" borderId="7" xfId="0" applyFont="1" applyBorder="1"/>
    <xf numFmtId="38" fontId="46" fillId="0" borderId="7" xfId="1" applyFont="1" applyFill="1" applyBorder="1" applyAlignment="1" applyProtection="1">
      <alignment vertical="center" shrinkToFit="1"/>
    </xf>
    <xf numFmtId="0" fontId="6" fillId="0" borderId="3" xfId="0" applyFont="1" applyBorder="1" applyAlignment="1">
      <alignment vertical="center"/>
    </xf>
    <xf numFmtId="38" fontId="6" fillId="0" borderId="7" xfId="1" applyFont="1" applyFill="1" applyBorder="1" applyAlignment="1" applyProtection="1">
      <alignment vertical="center" wrapText="1" shrinkToFit="1"/>
    </xf>
    <xf numFmtId="0" fontId="47" fillId="0" borderId="0" xfId="0" applyFont="1" applyAlignment="1">
      <alignment vertical="center"/>
    </xf>
    <xf numFmtId="0" fontId="6" fillId="0" borderId="45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6" fillId="0" borderId="45" xfId="1" applyNumberFormat="1" applyFont="1" applyFill="1" applyBorder="1" applyAlignment="1" applyProtection="1">
      <alignment vertical="center"/>
    </xf>
    <xf numFmtId="0" fontId="4" fillId="0" borderId="45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4" fillId="0" borderId="45" xfId="0" applyFont="1" applyBorder="1"/>
    <xf numFmtId="38" fontId="6" fillId="0" borderId="7" xfId="1" applyFont="1" applyFill="1" applyBorder="1" applyAlignment="1" applyProtection="1">
      <alignment vertical="center" wrapText="1"/>
    </xf>
    <xf numFmtId="181" fontId="4" fillId="0" borderId="0" xfId="5" applyNumberFormat="1" applyFont="1" applyAlignment="1">
      <alignment vertical="center"/>
    </xf>
    <xf numFmtId="177" fontId="17" fillId="0" borderId="60" xfId="1" applyNumberFormat="1" applyFont="1" applyFill="1" applyBorder="1" applyAlignment="1" applyProtection="1">
      <alignment vertical="center"/>
    </xf>
    <xf numFmtId="177" fontId="18" fillId="2" borderId="51" xfId="1" applyNumberFormat="1" applyFont="1" applyFill="1" applyBorder="1" applyAlignment="1" applyProtection="1">
      <alignment vertical="center"/>
      <protection locked="0"/>
    </xf>
    <xf numFmtId="0" fontId="30" fillId="0" borderId="122" xfId="4" applyFont="1" applyBorder="1">
      <alignment vertical="center"/>
    </xf>
    <xf numFmtId="181" fontId="49" fillId="0" borderId="119" xfId="4" applyNumberFormat="1" applyFont="1" applyBorder="1">
      <alignment vertical="center"/>
    </xf>
    <xf numFmtId="0" fontId="30" fillId="0" borderId="0" xfId="4" applyFo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49" fontId="4" fillId="0" borderId="0" xfId="0" applyNumberFormat="1" applyFont="1" applyAlignment="1">
      <alignment vertical="center"/>
    </xf>
    <xf numFmtId="0" fontId="50" fillId="0" borderId="0" xfId="4" applyFont="1">
      <alignment vertical="center"/>
    </xf>
    <xf numFmtId="49" fontId="4" fillId="0" borderId="0" xfId="0" applyNumberFormat="1" applyFont="1"/>
    <xf numFmtId="0" fontId="17" fillId="0" borderId="71" xfId="1" applyNumberFormat="1" applyFont="1" applyBorder="1" applyAlignment="1" applyProtection="1">
      <alignment horizontal="right" vertical="center"/>
    </xf>
    <xf numFmtId="0" fontId="17" fillId="0" borderId="71" xfId="0" applyFont="1" applyBorder="1" applyAlignment="1">
      <alignment horizontal="right" vertical="center"/>
    </xf>
    <xf numFmtId="0" fontId="6" fillId="0" borderId="93" xfId="0" applyFont="1" applyBorder="1" applyAlignment="1">
      <alignment horizontal="left" vertical="top" shrinkToFit="1"/>
    </xf>
    <xf numFmtId="0" fontId="6" fillId="0" borderId="17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38" fontId="6" fillId="0" borderId="1" xfId="1" applyFont="1" applyBorder="1" applyAlignment="1" applyProtection="1">
      <alignment vertical="center" shrinkToFit="1"/>
    </xf>
    <xf numFmtId="0" fontId="6" fillId="0" borderId="94" xfId="1" applyNumberFormat="1" applyFont="1" applyBorder="1" applyAlignment="1" applyProtection="1">
      <alignment vertical="center" shrinkToFit="1"/>
    </xf>
    <xf numFmtId="0" fontId="0" fillId="0" borderId="95" xfId="0" applyBorder="1" applyAlignment="1">
      <alignment shrinkToFit="1"/>
    </xf>
    <xf numFmtId="180" fontId="7" fillId="2" borderId="91" xfId="1" applyNumberFormat="1" applyFont="1" applyFill="1" applyBorder="1" applyAlignment="1" applyProtection="1">
      <alignment vertical="center" shrinkToFit="1"/>
      <protection locked="0"/>
    </xf>
    <xf numFmtId="180" fontId="12" fillId="0" borderId="0" xfId="0" applyNumberFormat="1" applyFont="1" applyAlignment="1" applyProtection="1">
      <alignment shrinkToFit="1"/>
      <protection locked="0"/>
    </xf>
    <xf numFmtId="180" fontId="12" fillId="0" borderId="92" xfId="0" applyNumberFormat="1" applyFont="1" applyBorder="1" applyAlignment="1" applyProtection="1">
      <alignment shrinkToFit="1"/>
      <protection locked="0"/>
    </xf>
    <xf numFmtId="180" fontId="12" fillId="0" borderId="45" xfId="0" applyNumberFormat="1" applyFont="1" applyBorder="1" applyAlignment="1" applyProtection="1">
      <alignment shrinkToFit="1"/>
      <protection locked="0"/>
    </xf>
    <xf numFmtId="0" fontId="6" fillId="0" borderId="96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6" fillId="0" borderId="100" xfId="0" applyFont="1" applyBorder="1" applyAlignment="1">
      <alignment vertical="center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101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45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shrinkToFit="1"/>
    </xf>
    <xf numFmtId="0" fontId="6" fillId="0" borderId="44" xfId="0" applyFont="1" applyBorder="1" applyAlignment="1">
      <alignment shrinkToFit="1"/>
    </xf>
    <xf numFmtId="176" fontId="19" fillId="0" borderId="5" xfId="0" applyNumberFormat="1" applyFont="1" applyBorder="1" applyAlignment="1">
      <alignment horizontal="right" vertical="center" shrinkToFit="1"/>
    </xf>
    <xf numFmtId="176" fontId="19" fillId="0" borderId="0" xfId="0" applyNumberFormat="1" applyFont="1" applyAlignment="1">
      <alignment horizontal="right" vertical="center" shrinkToFit="1"/>
    </xf>
    <xf numFmtId="176" fontId="19" fillId="0" borderId="101" xfId="0" applyNumberFormat="1" applyFont="1" applyBorder="1" applyAlignment="1">
      <alignment horizontal="right" vertical="center" shrinkToFit="1"/>
    </xf>
    <xf numFmtId="176" fontId="19" fillId="0" borderId="6" xfId="0" applyNumberFormat="1" applyFont="1" applyBorder="1" applyAlignment="1">
      <alignment horizontal="right" vertical="center" shrinkToFit="1"/>
    </xf>
    <xf numFmtId="176" fontId="19" fillId="0" borderId="45" xfId="0" applyNumberFormat="1" applyFont="1" applyBorder="1" applyAlignment="1">
      <alignment horizontal="right" vertical="center" shrinkToFit="1"/>
    </xf>
    <xf numFmtId="176" fontId="19" fillId="0" borderId="46" xfId="0" applyNumberFormat="1" applyFont="1" applyBorder="1" applyAlignment="1">
      <alignment horizontal="right" vertical="center" shrinkToFit="1"/>
    </xf>
    <xf numFmtId="49" fontId="6" fillId="0" borderId="98" xfId="1" applyNumberFormat="1" applyFont="1" applyBorder="1" applyAlignment="1" applyProtection="1">
      <alignment vertical="center" shrinkToFit="1"/>
    </xf>
    <xf numFmtId="49" fontId="6" fillId="0" borderId="90" xfId="1" applyNumberFormat="1" applyFont="1" applyBorder="1" applyAlignment="1" applyProtection="1">
      <alignment vertical="center" shrinkToFit="1"/>
    </xf>
    <xf numFmtId="38" fontId="9" fillId="0" borderId="99" xfId="1" applyFont="1" applyBorder="1" applyAlignment="1" applyProtection="1">
      <alignment horizontal="left" vertical="center" wrapText="1"/>
    </xf>
    <xf numFmtId="38" fontId="21" fillId="2" borderId="10" xfId="1" applyFont="1" applyFill="1" applyBorder="1" applyAlignment="1" applyProtection="1">
      <alignment horizontal="center" vertical="center" shrinkToFit="1"/>
      <protection locked="0"/>
    </xf>
    <xf numFmtId="38" fontId="20" fillId="2" borderId="7" xfId="1" applyFont="1" applyFill="1" applyBorder="1" applyAlignment="1" applyProtection="1">
      <alignment horizontal="center" vertical="center" shrinkToFit="1"/>
      <protection locked="0"/>
    </xf>
    <xf numFmtId="38" fontId="6" fillId="0" borderId="16" xfId="1" applyFont="1" applyBorder="1" applyAlignment="1" applyProtection="1">
      <alignment vertical="center" shrinkToFit="1"/>
    </xf>
    <xf numFmtId="38" fontId="6" fillId="0" borderId="90" xfId="1" applyFont="1" applyBorder="1" applyAlignment="1" applyProtection="1">
      <alignment vertical="center" shrinkToFit="1"/>
    </xf>
    <xf numFmtId="38" fontId="13" fillId="2" borderId="91" xfId="1" applyFont="1" applyFill="1" applyBorder="1" applyAlignment="1" applyProtection="1">
      <alignment horizontal="center" vertical="center" shrinkToFit="1"/>
      <protection locked="0"/>
    </xf>
    <xf numFmtId="0" fontId="13" fillId="2" borderId="92" xfId="0" applyFont="1" applyFill="1" applyBorder="1" applyAlignment="1" applyProtection="1">
      <alignment horizontal="center" vertical="center" shrinkToFit="1"/>
      <protection locked="0"/>
    </xf>
    <xf numFmtId="38" fontId="13" fillId="2" borderId="5" xfId="1" applyFont="1" applyFill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20" fillId="0" borderId="10" xfId="1" applyFont="1" applyFill="1" applyBorder="1" applyAlignment="1" applyProtection="1">
      <alignment horizontal="center" vertical="center" shrinkToFit="1"/>
    </xf>
    <xf numFmtId="38" fontId="20" fillId="0" borderId="7" xfId="1" applyFont="1" applyFill="1" applyBorder="1" applyAlignment="1" applyProtection="1">
      <alignment horizontal="center" vertical="center" shrinkToFit="1"/>
    </xf>
    <xf numFmtId="178" fontId="19" fillId="0" borderId="10" xfId="0" applyNumberFormat="1" applyFont="1" applyBorder="1" applyAlignment="1">
      <alignment vertical="center" shrinkToFit="1"/>
    </xf>
    <xf numFmtId="178" fontId="19" fillId="0" borderId="7" xfId="0" applyNumberFormat="1" applyFont="1" applyBorder="1" applyAlignment="1">
      <alignment vertical="center" shrinkToFit="1"/>
    </xf>
    <xf numFmtId="0" fontId="15" fillId="0" borderId="9" xfId="1" applyNumberFormat="1" applyFont="1" applyFill="1" applyBorder="1" applyAlignment="1" applyProtection="1">
      <alignment horizontal="left" vertical="center" wrapText="1"/>
    </xf>
    <xf numFmtId="0" fontId="15" fillId="0" borderId="7" xfId="1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38" fontId="6" fillId="0" borderId="1" xfId="1" applyFont="1" applyFill="1" applyBorder="1" applyAlignment="1" applyProtection="1">
      <alignment horizontal="left" vertical="center" shrinkToFit="1"/>
    </xf>
    <xf numFmtId="38" fontId="6" fillId="0" borderId="17" xfId="1" applyFont="1" applyFill="1" applyBorder="1" applyAlignment="1" applyProtection="1">
      <alignment horizontal="left" vertical="center" shrinkToFit="1"/>
    </xf>
    <xf numFmtId="38" fontId="6" fillId="0" borderId="8" xfId="1" applyFont="1" applyFill="1" applyBorder="1" applyAlignment="1" applyProtection="1">
      <alignment horizontal="left" vertical="center" shrinkToFit="1"/>
    </xf>
    <xf numFmtId="38" fontId="7" fillId="0" borderId="5" xfId="1" applyFont="1" applyFill="1" applyBorder="1" applyAlignment="1" applyProtection="1">
      <alignment horizontal="center" vertical="center" shrinkToFit="1"/>
    </xf>
    <xf numFmtId="38" fontId="7" fillId="0" borderId="0" xfId="1" applyFont="1" applyFill="1" applyBorder="1" applyAlignment="1" applyProtection="1">
      <alignment horizontal="center" vertical="center" shrinkToFit="1"/>
    </xf>
    <xf numFmtId="38" fontId="7" fillId="0" borderId="13" xfId="1" applyFont="1" applyFill="1" applyBorder="1" applyAlignment="1" applyProtection="1">
      <alignment horizontal="center" vertical="center" shrinkToFit="1"/>
    </xf>
    <xf numFmtId="38" fontId="7" fillId="0" borderId="6" xfId="1" applyFont="1" applyFill="1" applyBorder="1" applyAlignment="1" applyProtection="1">
      <alignment horizontal="center" vertical="center" shrinkToFit="1"/>
    </xf>
    <xf numFmtId="38" fontId="7" fillId="0" borderId="45" xfId="1" applyFont="1" applyFill="1" applyBorder="1" applyAlignment="1" applyProtection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</xf>
    <xf numFmtId="180" fontId="20" fillId="0" borderId="5" xfId="1" applyNumberFormat="1" applyFont="1" applyFill="1" applyBorder="1" applyAlignment="1" applyProtection="1">
      <alignment vertical="center" shrinkToFit="1"/>
    </xf>
    <xf numFmtId="180" fontId="20" fillId="0" borderId="0" xfId="1" applyNumberFormat="1" applyFont="1" applyFill="1" applyBorder="1" applyAlignment="1" applyProtection="1">
      <alignment vertical="center" shrinkToFit="1"/>
    </xf>
    <xf numFmtId="180" fontId="20" fillId="0" borderId="13" xfId="1" applyNumberFormat="1" applyFont="1" applyFill="1" applyBorder="1" applyAlignment="1" applyProtection="1">
      <alignment vertical="center" shrinkToFit="1"/>
    </xf>
    <xf numFmtId="180" fontId="20" fillId="0" borderId="6" xfId="1" applyNumberFormat="1" applyFont="1" applyFill="1" applyBorder="1" applyAlignment="1" applyProtection="1">
      <alignment vertical="center" shrinkToFit="1"/>
    </xf>
    <xf numFmtId="180" fontId="20" fillId="0" borderId="45" xfId="1" applyNumberFormat="1" applyFont="1" applyFill="1" applyBorder="1" applyAlignment="1" applyProtection="1">
      <alignment vertical="center" shrinkToFit="1"/>
    </xf>
    <xf numFmtId="180" fontId="20" fillId="0" borderId="12" xfId="1" applyNumberFormat="1" applyFont="1" applyFill="1" applyBorder="1" applyAlignment="1" applyProtection="1">
      <alignment vertical="center" shrinkToFit="1"/>
    </xf>
    <xf numFmtId="0" fontId="6" fillId="0" borderId="1" xfId="1" applyNumberFormat="1" applyFont="1" applyFill="1" applyBorder="1" applyAlignment="1" applyProtection="1">
      <alignment vertical="center" shrinkToFit="1"/>
    </xf>
    <xf numFmtId="0" fontId="6" fillId="0" borderId="17" xfId="1" applyNumberFormat="1" applyFont="1" applyFill="1" applyBorder="1" applyAlignment="1" applyProtection="1">
      <alignment vertical="center" shrinkToFit="1"/>
    </xf>
    <xf numFmtId="0" fontId="6" fillId="0" borderId="8" xfId="1" applyNumberFormat="1" applyFont="1" applyFill="1" applyBorder="1" applyAlignment="1" applyProtection="1">
      <alignment vertical="center" shrinkToFit="1"/>
    </xf>
    <xf numFmtId="49" fontId="24" fillId="0" borderId="70" xfId="1" applyNumberFormat="1" applyFont="1" applyFill="1" applyBorder="1" applyAlignment="1" applyProtection="1">
      <alignment horizontal="distributed" vertical="center"/>
    </xf>
    <xf numFmtId="49" fontId="24" fillId="0" borderId="11" xfId="1" applyNumberFormat="1" applyFont="1" applyFill="1" applyBorder="1" applyAlignment="1" applyProtection="1">
      <alignment horizontal="distributed" vertical="center"/>
    </xf>
    <xf numFmtId="38" fontId="6" fillId="0" borderId="9" xfId="1" applyFont="1" applyFill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45" xfId="0" applyFont="1" applyBorder="1" applyAlignment="1">
      <alignment horizontal="center" vertical="center"/>
    </xf>
    <xf numFmtId="38" fontId="6" fillId="0" borderId="5" xfId="1" applyFont="1" applyFill="1" applyBorder="1" applyAlignment="1" applyProtection="1">
      <alignment horizontal="right" vertical="center" shrinkToFit="1"/>
    </xf>
    <xf numFmtId="38" fontId="6" fillId="0" borderId="13" xfId="1" applyFont="1" applyFill="1" applyBorder="1" applyAlignment="1" applyProtection="1">
      <alignment horizontal="right" vertical="center" shrinkToFit="1"/>
    </xf>
    <xf numFmtId="38" fontId="6" fillId="0" borderId="6" xfId="1" applyFont="1" applyFill="1" applyBorder="1" applyAlignment="1" applyProtection="1">
      <alignment horizontal="right" vertical="center" shrinkToFit="1"/>
    </xf>
    <xf numFmtId="38" fontId="6" fillId="0" borderId="12" xfId="1" applyFont="1" applyFill="1" applyBorder="1" applyAlignment="1" applyProtection="1">
      <alignment horizontal="right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38" fontId="6" fillId="0" borderId="10" xfId="1" applyFont="1" applyFill="1" applyBorder="1" applyAlignment="1" applyProtection="1">
      <alignment vertical="center" wrapText="1"/>
    </xf>
    <xf numFmtId="38" fontId="6" fillId="0" borderId="70" xfId="1" applyFont="1" applyFill="1" applyBorder="1" applyAlignment="1" applyProtection="1">
      <alignment horizontal="center" vertical="center"/>
    </xf>
    <xf numFmtId="38" fontId="6" fillId="0" borderId="69" xfId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5" fillId="0" borderId="45" xfId="1" applyNumberFormat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horizontal="right" vertical="center" shrinkToFit="1"/>
    </xf>
    <xf numFmtId="38" fontId="6" fillId="0" borderId="8" xfId="1" applyFont="1" applyFill="1" applyBorder="1" applyAlignment="1" applyProtection="1">
      <alignment horizontal="right" vertical="center" shrinkToFit="1"/>
    </xf>
    <xf numFmtId="38" fontId="6" fillId="0" borderId="1" xfId="1" applyFont="1" applyFill="1" applyBorder="1" applyAlignment="1" applyProtection="1">
      <alignment horizontal="right" vertical="center" wrapText="1" shrinkToFit="1"/>
    </xf>
    <xf numFmtId="38" fontId="6" fillId="0" borderId="8" xfId="1" applyFont="1" applyFill="1" applyBorder="1" applyAlignment="1" applyProtection="1">
      <alignment horizontal="right" vertical="center" wrapText="1" shrinkToFit="1"/>
    </xf>
    <xf numFmtId="38" fontId="6" fillId="0" borderId="6" xfId="1" applyFont="1" applyFill="1" applyBorder="1" applyAlignment="1" applyProtection="1">
      <alignment horizontal="right" vertical="center" wrapText="1" shrinkToFit="1"/>
    </xf>
    <xf numFmtId="38" fontId="6" fillId="0" borderId="12" xfId="1" applyFont="1" applyFill="1" applyBorder="1" applyAlignment="1" applyProtection="1">
      <alignment horizontal="right" vertical="center" wrapText="1" shrinkToFit="1"/>
    </xf>
    <xf numFmtId="0" fontId="0" fillId="0" borderId="7" xfId="0" applyBorder="1" applyAlignment="1">
      <alignment vertical="center" wrapText="1"/>
    </xf>
    <xf numFmtId="38" fontId="6" fillId="0" borderId="9" xfId="1" applyFont="1" applyFill="1" applyBorder="1" applyAlignment="1" applyProtection="1">
      <alignment vertical="center" wrapText="1" shrinkToFit="1"/>
    </xf>
    <xf numFmtId="38" fontId="6" fillId="0" borderId="7" xfId="1" applyFont="1" applyFill="1" applyBorder="1" applyAlignment="1" applyProtection="1">
      <alignment vertical="center" wrapText="1" shrinkToFit="1"/>
    </xf>
    <xf numFmtId="38" fontId="9" fillId="0" borderId="9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center" wrapText="1"/>
    </xf>
    <xf numFmtId="38" fontId="6" fillId="0" borderId="7" xfId="1" applyFont="1" applyFill="1" applyBorder="1" applyAlignment="1" applyProtection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0" borderId="5" xfId="1" applyNumberFormat="1" applyFont="1" applyFill="1" applyBorder="1" applyAlignment="1" applyProtection="1">
      <alignment horizontal="center" vertical="center" shrinkToFit="1"/>
    </xf>
    <xf numFmtId="0" fontId="13" fillId="0" borderId="0" xfId="1" applyNumberFormat="1" applyFont="1" applyFill="1" applyBorder="1" applyAlignment="1" applyProtection="1">
      <alignment horizontal="center" vertical="center" shrinkToFit="1"/>
    </xf>
    <xf numFmtId="0" fontId="13" fillId="0" borderId="13" xfId="1" applyNumberFormat="1" applyFont="1" applyFill="1" applyBorder="1" applyAlignment="1" applyProtection="1">
      <alignment horizontal="center" vertical="center" shrinkToFit="1"/>
    </xf>
    <xf numFmtId="0" fontId="13" fillId="0" borderId="6" xfId="1" applyNumberFormat="1" applyFont="1" applyFill="1" applyBorder="1" applyAlignment="1" applyProtection="1">
      <alignment horizontal="center" vertical="center" shrinkToFit="1"/>
    </xf>
    <xf numFmtId="0" fontId="13" fillId="0" borderId="45" xfId="1" applyNumberFormat="1" applyFont="1" applyFill="1" applyBorder="1" applyAlignment="1" applyProtection="1">
      <alignment horizontal="center" vertical="center" shrinkToFit="1"/>
    </xf>
    <xf numFmtId="0" fontId="13" fillId="0" borderId="12" xfId="1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wrapText="1" shrinkToFit="1"/>
    </xf>
    <xf numFmtId="38" fontId="9" fillId="0" borderId="9" xfId="1" applyFont="1" applyFill="1" applyBorder="1" applyAlignment="1" applyProtection="1">
      <alignment vertical="center" wrapText="1" shrinkToFit="1"/>
    </xf>
    <xf numFmtId="0" fontId="9" fillId="0" borderId="7" xfId="0" applyFont="1" applyBorder="1" applyAlignment="1">
      <alignment vertical="center" wrapText="1" shrinkToFit="1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horizontal="left" vertical="center" wrapText="1"/>
    </xf>
    <xf numFmtId="38" fontId="6" fillId="0" borderId="8" xfId="1" applyFont="1" applyFill="1" applyBorder="1" applyAlignment="1" applyProtection="1">
      <alignment horizontal="left" vertical="center" wrapText="1"/>
    </xf>
    <xf numFmtId="38" fontId="6" fillId="0" borderId="6" xfId="1" applyFont="1" applyFill="1" applyBorder="1" applyAlignment="1" applyProtection="1">
      <alignment horizontal="left" vertical="center" wrapText="1"/>
    </xf>
    <xf numFmtId="38" fontId="6" fillId="0" borderId="12" xfId="1" applyFont="1" applyFill="1" applyBorder="1" applyAlignment="1" applyProtection="1">
      <alignment horizontal="left" vertical="center" wrapText="1"/>
    </xf>
    <xf numFmtId="38" fontId="6" fillId="0" borderId="1" xfId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15" fillId="0" borderId="9" xfId="1" applyFont="1" applyFill="1" applyBorder="1" applyAlignment="1" applyProtection="1">
      <alignment horizontal="left" vertical="center" wrapText="1"/>
    </xf>
    <xf numFmtId="38" fontId="15" fillId="0" borderId="7" xfId="1" applyFont="1" applyFill="1" applyBorder="1" applyAlignment="1" applyProtection="1">
      <alignment horizontal="left" vertical="center" wrapText="1"/>
    </xf>
    <xf numFmtId="38" fontId="6" fillId="0" borderId="9" xfId="1" applyFont="1" applyFill="1" applyBorder="1" applyAlignment="1" applyProtection="1">
      <alignment wrapText="1" shrinkToFit="1"/>
    </xf>
    <xf numFmtId="38" fontId="6" fillId="0" borderId="7" xfId="1" applyFont="1" applyFill="1" applyBorder="1" applyAlignment="1" applyProtection="1">
      <alignment wrapText="1" shrinkToFit="1"/>
    </xf>
    <xf numFmtId="0" fontId="4" fillId="0" borderId="69" xfId="0" applyFont="1" applyBorder="1" applyAlignment="1">
      <alignment horizontal="center" vertical="center"/>
    </xf>
    <xf numFmtId="38" fontId="6" fillId="0" borderId="9" xfId="1" applyFont="1" applyFill="1" applyBorder="1" applyAlignment="1" applyProtection="1">
      <alignment wrapText="1"/>
    </xf>
    <xf numFmtId="38" fontId="6" fillId="0" borderId="10" xfId="1" applyFont="1" applyFill="1" applyBorder="1" applyAlignment="1" applyProtection="1">
      <alignment wrapText="1"/>
    </xf>
    <xf numFmtId="38" fontId="6" fillId="0" borderId="9" xfId="1" applyFont="1" applyFill="1" applyBorder="1" applyAlignment="1" applyProtection="1">
      <alignment vertical="top" wrapText="1"/>
    </xf>
    <xf numFmtId="38" fontId="6" fillId="0" borderId="10" xfId="1" applyFont="1" applyFill="1" applyBorder="1" applyAlignment="1" applyProtection="1">
      <alignment vertical="top" wrapText="1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12" xfId="1" applyFont="1" applyFill="1" applyBorder="1" applyAlignment="1" applyProtection="1">
      <alignment horizontal="right"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8" xfId="1" applyFont="1" applyFill="1" applyBorder="1" applyAlignment="1" applyProtection="1">
      <alignment horizontal="center" vertical="center" shrinkToFit="1"/>
    </xf>
    <xf numFmtId="38" fontId="6" fillId="0" borderId="12" xfId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38" fontId="26" fillId="0" borderId="9" xfId="1" applyFont="1" applyFill="1" applyBorder="1" applyAlignment="1" applyProtection="1">
      <alignment horizontal="left" vertical="center" wrapText="1"/>
    </xf>
    <xf numFmtId="38" fontId="26" fillId="0" borderId="7" xfId="1" applyFont="1" applyFill="1" applyBorder="1" applyAlignment="1" applyProtection="1">
      <alignment horizontal="left" vertical="center" wrapText="1"/>
    </xf>
    <xf numFmtId="38" fontId="6" fillId="0" borderId="5" xfId="1" applyFont="1" applyFill="1" applyBorder="1" applyAlignment="1" applyProtection="1">
      <alignment horizontal="right" vertical="center" wrapText="1"/>
    </xf>
    <xf numFmtId="38" fontId="6" fillId="0" borderId="13" xfId="1" applyFont="1" applyFill="1" applyBorder="1" applyAlignment="1" applyProtection="1">
      <alignment horizontal="right" vertical="center" wrapText="1"/>
    </xf>
    <xf numFmtId="38" fontId="6" fillId="0" borderId="6" xfId="1" applyFont="1" applyFill="1" applyBorder="1" applyAlignment="1" applyProtection="1">
      <alignment horizontal="right" vertical="center" wrapText="1"/>
    </xf>
    <xf numFmtId="38" fontId="6" fillId="0" borderId="12" xfId="1" applyFont="1" applyFill="1" applyBorder="1" applyAlignment="1" applyProtection="1">
      <alignment horizontal="right" vertical="center" wrapText="1"/>
    </xf>
    <xf numFmtId="38" fontId="6" fillId="0" borderId="10" xfId="1" applyFont="1" applyFill="1" applyBorder="1" applyAlignment="1" applyProtection="1"/>
    <xf numFmtId="38" fontId="16" fillId="0" borderId="9" xfId="1" applyFont="1" applyFill="1" applyBorder="1" applyAlignment="1" applyProtection="1">
      <alignment horizontal="left" vertical="center" wrapText="1"/>
    </xf>
    <xf numFmtId="38" fontId="16" fillId="0" borderId="7" xfId="1" applyFont="1" applyFill="1" applyBorder="1" applyAlignment="1" applyProtection="1">
      <alignment horizontal="left" vertical="center" wrapText="1"/>
    </xf>
    <xf numFmtId="38" fontId="6" fillId="0" borderId="7" xfId="1" applyFont="1" applyFill="1" applyBorder="1" applyAlignment="1" applyProtection="1">
      <alignment vertical="top" wrapText="1"/>
    </xf>
    <xf numFmtId="38" fontId="9" fillId="0" borderId="1" xfId="1" applyFont="1" applyFill="1" applyBorder="1" applyAlignment="1" applyProtection="1">
      <alignment horizontal="right" vertical="center" wrapText="1"/>
    </xf>
    <xf numFmtId="38" fontId="9" fillId="0" borderId="8" xfId="1" applyFont="1" applyFill="1" applyBorder="1" applyAlignment="1" applyProtection="1">
      <alignment horizontal="right" vertical="center" wrapText="1"/>
    </xf>
    <xf numFmtId="38" fontId="9" fillId="0" borderId="6" xfId="1" applyFont="1" applyFill="1" applyBorder="1" applyAlignment="1" applyProtection="1">
      <alignment horizontal="right" vertical="center" wrapText="1"/>
    </xf>
    <xf numFmtId="38" fontId="9" fillId="0" borderId="12" xfId="1" applyFont="1" applyFill="1" applyBorder="1" applyAlignment="1" applyProtection="1">
      <alignment horizontal="right" vertical="center" wrapText="1"/>
    </xf>
    <xf numFmtId="38" fontId="6" fillId="0" borderId="5" xfId="1" applyFont="1" applyFill="1" applyBorder="1" applyAlignment="1" applyProtection="1">
      <alignment horizontal="right" vertical="center" wrapText="1" shrinkToFit="1"/>
    </xf>
    <xf numFmtId="0" fontId="6" fillId="0" borderId="9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" fillId="0" borderId="10" xfId="0" applyFont="1" applyBorder="1"/>
    <xf numFmtId="0" fontId="0" fillId="0" borderId="7" xfId="0" applyBorder="1" applyAlignment="1">
      <alignment vertical="top" wrapText="1"/>
    </xf>
    <xf numFmtId="38" fontId="6" fillId="0" borderId="13" xfId="1" applyFont="1" applyFill="1" applyBorder="1" applyAlignment="1" applyProtection="1">
      <alignment horizontal="right" vertical="center" wrapText="1" shrinkToFi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1" fillId="0" borderId="9" xfId="4" applyFont="1" applyBorder="1">
      <alignment vertical="center"/>
    </xf>
    <xf numFmtId="38" fontId="32" fillId="0" borderId="10" xfId="4" applyNumberFormat="1" applyFont="1" applyBorder="1" applyAlignment="1">
      <alignment horizontal="center" vertical="center"/>
    </xf>
    <xf numFmtId="0" fontId="32" fillId="0" borderId="7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38" fontId="32" fillId="0" borderId="104" xfId="4" applyNumberFormat="1" applyFont="1" applyBorder="1" applyAlignment="1">
      <alignment horizontal="center" vertical="center"/>
    </xf>
    <xf numFmtId="0" fontId="32" fillId="0" borderId="106" xfId="4" applyFont="1" applyBorder="1" applyAlignment="1">
      <alignment horizontal="center" vertical="center"/>
    </xf>
    <xf numFmtId="181" fontId="33" fillId="0" borderId="105" xfId="4" applyNumberFormat="1" applyFont="1" applyBorder="1" applyAlignment="1">
      <alignment horizontal="right" vertical="center" shrinkToFit="1"/>
    </xf>
    <xf numFmtId="181" fontId="33" fillId="0" borderId="107" xfId="4" applyNumberFormat="1" applyFont="1" applyBorder="1" applyAlignment="1">
      <alignment horizontal="right" vertical="center" shrinkToFit="1"/>
    </xf>
    <xf numFmtId="0" fontId="3" fillId="0" borderId="10" xfId="4" applyBorder="1">
      <alignment vertical="center"/>
    </xf>
    <xf numFmtId="0" fontId="3" fillId="0" borderId="102" xfId="4" applyBorder="1">
      <alignment vertical="center"/>
    </xf>
    <xf numFmtId="0" fontId="31" fillId="0" borderId="1" xfId="4" applyFont="1" applyBorder="1">
      <alignment vertical="center"/>
    </xf>
    <xf numFmtId="0" fontId="31" fillId="0" borderId="17" xfId="4" applyFont="1" applyBorder="1">
      <alignment vertical="center"/>
    </xf>
    <xf numFmtId="0" fontId="31" fillId="0" borderId="8" xfId="4" applyFont="1" applyBorder="1">
      <alignment vertical="center"/>
    </xf>
    <xf numFmtId="0" fontId="3" fillId="0" borderId="7" xfId="4" applyBorder="1">
      <alignment vertical="center"/>
    </xf>
    <xf numFmtId="0" fontId="3" fillId="0" borderId="5" xfId="4" applyBorder="1">
      <alignment vertical="center"/>
    </xf>
    <xf numFmtId="0" fontId="3" fillId="0" borderId="0" xfId="4">
      <alignment vertical="center"/>
    </xf>
    <xf numFmtId="0" fontId="3" fillId="0" borderId="13" xfId="4" applyBorder="1">
      <alignment vertical="center"/>
    </xf>
    <xf numFmtId="0" fontId="3" fillId="0" borderId="6" xfId="4" applyBorder="1">
      <alignment vertical="center"/>
    </xf>
    <xf numFmtId="0" fontId="3" fillId="0" borderId="45" xfId="4" applyBorder="1">
      <alignment vertical="center"/>
    </xf>
    <xf numFmtId="0" fontId="3" fillId="0" borderId="12" xfId="4" applyBorder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</cellXfs>
  <cellStyles count="6">
    <cellStyle name="パーセント 2" xfId="3" xr:uid="{00000000-0005-0000-0000-000000000000}"/>
    <cellStyle name="桁区切り" xfId="1" builtinId="6"/>
    <cellStyle name="標準" xfId="0" builtinId="0"/>
    <cellStyle name="標準 2" xfId="4" xr:uid="{00000000-0005-0000-0000-000003000000}"/>
    <cellStyle name="標準_部数表" xfId="5" xr:uid="{B16B1399-2C77-4D1E-B134-88E173AD9863}"/>
    <cellStyle name="未定義" xfId="2" xr:uid="{00000000-0005-0000-0000-000004000000}"/>
  </cellStyles>
  <dxfs count="202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FF"/>
      <color rgb="FF0033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152400</xdr:rowOff>
    </xdr:from>
    <xdr:to>
      <xdr:col>4</xdr:col>
      <xdr:colOff>9525</xdr:colOff>
      <xdr:row>26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152400"/>
          <a:ext cx="7684558" cy="4536017"/>
          <a:chOff x="19050" y="152400"/>
          <a:chExt cx="7743825" cy="4572000"/>
        </a:xfrm>
      </xdr:grpSpPr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657350" y="152400"/>
            <a:ext cx="5086350" cy="131445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4400" kern="10" spc="0">
                <a:ln w="158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FFFFFF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福島県折込部数表</a:t>
            </a:r>
          </a:p>
        </xdr:txBody>
      </xdr:sp>
      <xdr:sp macro="" textlink="">
        <xdr:nvSpPr>
          <xdr:cNvPr id="1063" name="Text Box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1752600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新聞銘柄別</a:t>
            </a:r>
          </a:p>
        </xdr:txBody>
      </xdr:sp>
      <xdr:sp macro="" textlink="">
        <xdr:nvSpPr>
          <xdr:cNvPr id="1064" name="Text Box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2486025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月版</a:t>
            </a:r>
          </a:p>
        </xdr:txBody>
      </xdr:sp>
      <xdr:sp macro="" textlink="">
        <xdr:nvSpPr>
          <xdr:cNvPr id="1065" name="Text Box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50" y="4448175"/>
            <a:ext cx="1657350" cy="2762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ctr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改訂履歴</a:t>
            </a:r>
          </a:p>
        </xdr:txBody>
      </xdr:sp>
      <xdr:sp macro="" textlink="">
        <xdr:nvSpPr>
          <xdr:cNvPr id="1069" name="Text Box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7700" y="3267075"/>
            <a:ext cx="7115175" cy="9620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※この部数表は、新聞販売店の責任において申告された部数を基に作成しています。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※この部数表は、「福島県折込三社会共通部数表」です。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※なお、銘柄指定・地域指定は完全にはできませんので、ご了承下さい。</a:t>
            </a:r>
          </a:p>
        </xdr:txBody>
      </xdr:sp>
    </xdr:grpSp>
    <xdr:clientData/>
  </xdr:twoCellAnchor>
  <xdr:twoCellAnchor>
    <xdr:from>
      <xdr:col>3</xdr:col>
      <xdr:colOff>3038475</xdr:colOff>
      <xdr:row>54</xdr:row>
      <xdr:rowOff>85725</xdr:rowOff>
    </xdr:from>
    <xdr:to>
      <xdr:col>5</xdr:col>
      <xdr:colOff>274443</xdr:colOff>
      <xdr:row>63</xdr:row>
      <xdr:rowOff>28519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811308" y="11092392"/>
          <a:ext cx="2908635" cy="1466794"/>
          <a:chOff x="5919790" y="12428598"/>
          <a:chExt cx="2912040" cy="1682142"/>
        </a:xfrm>
      </xdr:grpSpPr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9790" y="13039032"/>
            <a:ext cx="2912040" cy="10717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□郡山本社　TEL(024)944-8400／FAX(024)944-9980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□福島支社　TEL(024)594-2155／FAX(024)594-2156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□いわき　　TEL(0246)24-2500／FAX(0246)24-2504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□会津若松　TEL(0242)22-6300／FAX(0242)22-6302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□仙台　　　TEL(022)217-6766／FAX(022)721-5580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77276" y="12428598"/>
            <a:ext cx="1474994" cy="57061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2</xdr:row>
      <xdr:rowOff>1</xdr:rowOff>
    </xdr:from>
    <xdr:to>
      <xdr:col>6</xdr:col>
      <xdr:colOff>200025</xdr:colOff>
      <xdr:row>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09650" y="419101"/>
          <a:ext cx="5143500" cy="1142999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　　新聞無購読者向けチラシ配達サービス</a:t>
          </a:r>
          <a:r>
            <a:rPr kumimoji="1" lang="en-US" altLang="ja-JP" sz="1400"/>
            <a:t>『</a:t>
          </a:r>
          <a:r>
            <a:rPr kumimoji="1" lang="ja-JP" altLang="en-US" sz="1400"/>
            <a:t>まいぽす</a:t>
          </a:r>
          <a:r>
            <a:rPr kumimoji="1" lang="en-US" altLang="ja-JP" sz="1400"/>
            <a:t>』</a:t>
          </a:r>
          <a:r>
            <a:rPr kumimoji="1" lang="ja-JP" altLang="en-US" sz="1400"/>
            <a:t>は、</a:t>
          </a:r>
          <a:endParaRPr kumimoji="1" lang="en-US" altLang="ja-JP" sz="1400"/>
        </a:p>
        <a:p>
          <a:pPr algn="l"/>
          <a:r>
            <a:rPr kumimoji="1" lang="ja-JP" altLang="en-US" sz="1400"/>
            <a:t>　　新聞折込とのセット商品です。</a:t>
          </a:r>
          <a:endParaRPr kumimoji="1" lang="en-US" altLang="ja-JP" sz="1400"/>
        </a:p>
        <a:p>
          <a:pPr algn="l"/>
          <a:r>
            <a:rPr kumimoji="1" lang="ja-JP" altLang="en-US" sz="1400"/>
            <a:t>　　単体ではお受けすることはできません。</a:t>
          </a:r>
          <a:endParaRPr kumimoji="1" lang="en-US" altLang="ja-JP" sz="1400"/>
        </a:p>
        <a:p>
          <a:pPr algn="l"/>
          <a:r>
            <a:rPr kumimoji="1" lang="ja-JP" altLang="en-US" sz="1400"/>
            <a:t>　　尚、詳細は、弊社営業担当へお問合せ下さい。</a:t>
          </a:r>
        </a:p>
      </xdr:txBody>
    </xdr:sp>
    <xdr:clientData/>
  </xdr:twoCellAnchor>
  <xdr:twoCellAnchor>
    <xdr:from>
      <xdr:col>0</xdr:col>
      <xdr:colOff>38100</xdr:colOff>
      <xdr:row>8</xdr:row>
      <xdr:rowOff>9525</xdr:rowOff>
    </xdr:from>
    <xdr:to>
      <xdr:col>6</xdr:col>
      <xdr:colOff>1181099</xdr:colOff>
      <xdr:row>10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8100" y="1685925"/>
          <a:ext cx="709612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条件を満たす場合に、まいぽす枚数欄に色がつきます。色がついている販売店のまいぽす枚数欄に入力してください。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4"/>
  <sheetViews>
    <sheetView zoomScale="90" zoomScaleNormal="90" zoomScaleSheetLayoutView="85" workbookViewId="0">
      <selection activeCell="B38" sqref="B38"/>
    </sheetView>
  </sheetViews>
  <sheetFormatPr defaultRowHeight="13.5"/>
  <cols>
    <col min="1" max="1" width="8.375" style="169" customWidth="1"/>
    <col min="2" max="2" width="11.625" style="169" customWidth="1"/>
    <col min="3" max="3" width="16.375" style="169" customWidth="1"/>
    <col min="4" max="4" width="64.625" style="169" customWidth="1"/>
    <col min="5" max="5" width="9.875" style="183" bestFit="1" customWidth="1"/>
    <col min="6" max="16384" width="9" style="169"/>
  </cols>
  <sheetData>
    <row r="1" spans="1:6">
      <c r="F1" s="181"/>
    </row>
    <row r="2" spans="1:6">
      <c r="F2" s="181"/>
    </row>
    <row r="4" spans="1:6">
      <c r="A4" s="171"/>
      <c r="B4" s="170"/>
    </row>
    <row r="6" spans="1:6">
      <c r="A6" s="171"/>
      <c r="B6" s="170"/>
    </row>
    <row r="8" spans="1:6">
      <c r="A8" s="171"/>
      <c r="B8" s="170"/>
    </row>
    <row r="9" spans="1:6">
      <c r="A9" s="171"/>
      <c r="B9" s="170"/>
    </row>
    <row r="11" spans="1:6">
      <c r="A11" s="171"/>
      <c r="B11" s="170"/>
    </row>
    <row r="12" spans="1:6">
      <c r="A12" s="171"/>
      <c r="B12" s="170"/>
    </row>
    <row r="13" spans="1:6">
      <c r="A13" s="171"/>
      <c r="B13" s="170"/>
    </row>
    <row r="15" spans="1:6">
      <c r="A15" s="171"/>
      <c r="B15" s="170"/>
      <c r="D15" s="227"/>
    </row>
    <row r="24" spans="1:7" ht="18" customHeight="1"/>
    <row r="25" spans="1:7" ht="18" customHeight="1"/>
    <row r="26" spans="1:7" ht="18" customHeight="1"/>
    <row r="27" spans="1:7" ht="9.75" customHeight="1" thickBot="1"/>
    <row r="28" spans="1:7" s="233" customFormat="1" ht="18" customHeight="1">
      <c r="A28" s="229" t="s">
        <v>353</v>
      </c>
      <c r="B28" s="230" t="s">
        <v>354</v>
      </c>
      <c r="C28" s="231" t="s">
        <v>355</v>
      </c>
      <c r="D28" s="231" t="s">
        <v>356</v>
      </c>
      <c r="E28" s="232" t="s">
        <v>566</v>
      </c>
    </row>
    <row r="29" spans="1:7" s="233" customFormat="1" ht="18" customHeight="1">
      <c r="A29" s="243" t="s">
        <v>615</v>
      </c>
      <c r="B29" s="240">
        <v>45976</v>
      </c>
      <c r="C29" s="234"/>
      <c r="D29" s="245"/>
      <c r="E29" s="237">
        <v>424500</v>
      </c>
    </row>
    <row r="30" spans="1:7" s="233" customFormat="1" ht="18" customHeight="1">
      <c r="A30" s="243" t="s">
        <v>900</v>
      </c>
      <c r="B30" s="240">
        <v>45976</v>
      </c>
      <c r="C30" s="335"/>
      <c r="D30" s="335" t="s">
        <v>901</v>
      </c>
      <c r="E30" s="237"/>
      <c r="G30" s="251"/>
    </row>
    <row r="31" spans="1:7" s="233" customFormat="1" ht="18" customHeight="1">
      <c r="A31" s="243"/>
      <c r="B31" s="240"/>
      <c r="C31" s="335"/>
      <c r="D31" s="245" t="s">
        <v>902</v>
      </c>
      <c r="E31" s="237"/>
    </row>
    <row r="32" spans="1:7" s="233" customFormat="1" ht="18" customHeight="1">
      <c r="A32" s="243"/>
      <c r="B32" s="240"/>
      <c r="C32" s="402"/>
      <c r="D32" s="245" t="s">
        <v>903</v>
      </c>
      <c r="E32" s="237"/>
    </row>
    <row r="33" spans="1:7" s="233" customFormat="1" ht="18" customHeight="1">
      <c r="A33" s="243"/>
      <c r="B33" s="240"/>
      <c r="C33" s="335"/>
      <c r="D33" s="245" t="s">
        <v>904</v>
      </c>
      <c r="E33" s="237"/>
    </row>
    <row r="34" spans="1:7" s="233" customFormat="1" ht="18" customHeight="1">
      <c r="A34" s="243"/>
      <c r="B34" s="240"/>
      <c r="C34" s="335"/>
      <c r="D34" s="245" t="s">
        <v>905</v>
      </c>
      <c r="E34" s="237"/>
      <c r="F34" s="250"/>
    </row>
    <row r="35" spans="1:7" s="233" customFormat="1" ht="18" customHeight="1">
      <c r="A35" s="243"/>
      <c r="B35" s="240"/>
      <c r="C35" s="234"/>
      <c r="D35" s="245" t="s">
        <v>906</v>
      </c>
      <c r="E35" s="237"/>
      <c r="F35" s="250"/>
    </row>
    <row r="36" spans="1:7" s="233" customFormat="1" ht="18" customHeight="1">
      <c r="A36" s="243"/>
      <c r="B36" s="240"/>
      <c r="C36" s="335"/>
      <c r="D36" s="245" t="s">
        <v>907</v>
      </c>
      <c r="E36" s="237">
        <v>424500</v>
      </c>
      <c r="F36" s="250"/>
    </row>
    <row r="37" spans="1:7" s="233" customFormat="1" ht="18" customHeight="1">
      <c r="A37" s="243" t="s">
        <v>908</v>
      </c>
      <c r="B37" s="240">
        <v>45976</v>
      </c>
      <c r="C37" s="335"/>
      <c r="D37" s="245" t="s">
        <v>909</v>
      </c>
      <c r="E37" s="237">
        <v>424400</v>
      </c>
      <c r="F37" s="250"/>
    </row>
    <row r="38" spans="1:7" s="233" customFormat="1" ht="18" customHeight="1">
      <c r="A38" s="243"/>
      <c r="B38" s="240"/>
      <c r="C38" s="234"/>
      <c r="D38" s="245"/>
      <c r="E38" s="237"/>
      <c r="F38" s="250"/>
    </row>
    <row r="39" spans="1:7" s="233" customFormat="1" ht="18" customHeight="1">
      <c r="A39" s="243"/>
      <c r="B39" s="240"/>
      <c r="C39" s="234"/>
      <c r="D39" s="245"/>
      <c r="E39" s="237"/>
      <c r="F39" s="250"/>
      <c r="G39" s="250"/>
    </row>
    <row r="40" spans="1:7" s="233" customFormat="1" ht="18" customHeight="1">
      <c r="A40" s="243"/>
      <c r="B40" s="240"/>
      <c r="C40" s="234"/>
      <c r="D40" s="245"/>
      <c r="E40" s="237"/>
    </row>
    <row r="41" spans="1:7" s="233" customFormat="1" ht="18" customHeight="1">
      <c r="A41" s="243"/>
      <c r="B41" s="240"/>
      <c r="C41" s="335"/>
      <c r="D41" s="245"/>
      <c r="E41" s="237"/>
    </row>
    <row r="42" spans="1:7" s="233" customFormat="1" ht="18" customHeight="1">
      <c r="A42" s="243"/>
      <c r="B42" s="240"/>
      <c r="C42" s="335"/>
      <c r="D42" s="245"/>
      <c r="E42" s="237"/>
    </row>
    <row r="43" spans="1:7" s="233" customFormat="1" ht="18" customHeight="1">
      <c r="A43" s="243"/>
      <c r="B43" s="240"/>
      <c r="C43" s="234"/>
      <c r="D43" s="245"/>
      <c r="E43" s="237"/>
    </row>
    <row r="44" spans="1:7" s="233" customFormat="1" ht="18" customHeight="1">
      <c r="A44" s="243"/>
      <c r="B44" s="240"/>
      <c r="C44" s="335"/>
      <c r="D44" s="245"/>
      <c r="E44" s="237"/>
    </row>
    <row r="45" spans="1:7" s="233" customFormat="1" ht="18" customHeight="1">
      <c r="A45" s="243"/>
      <c r="B45" s="240"/>
      <c r="C45" s="234"/>
      <c r="D45" s="245"/>
      <c r="E45" s="237"/>
    </row>
    <row r="46" spans="1:7" s="233" customFormat="1" ht="18" customHeight="1">
      <c r="A46" s="243"/>
      <c r="B46" s="240"/>
      <c r="C46" s="234"/>
      <c r="D46" s="245"/>
      <c r="E46" s="237"/>
    </row>
    <row r="47" spans="1:7" s="233" customFormat="1" ht="18" customHeight="1">
      <c r="A47" s="243"/>
      <c r="B47" s="240"/>
      <c r="C47" s="234"/>
      <c r="D47" s="245"/>
      <c r="E47" s="237"/>
    </row>
    <row r="48" spans="1:7" s="233" customFormat="1" ht="18" customHeight="1">
      <c r="A48" s="243"/>
      <c r="B48" s="240"/>
      <c r="C48" s="234"/>
      <c r="D48" s="245"/>
      <c r="E48" s="237"/>
    </row>
    <row r="49" spans="1:5" s="233" customFormat="1" ht="18" customHeight="1">
      <c r="A49" s="243"/>
      <c r="B49" s="240"/>
      <c r="C49" s="234"/>
      <c r="D49" s="245"/>
      <c r="E49" s="237"/>
    </row>
    <row r="50" spans="1:5" s="233" customFormat="1" ht="18" customHeight="1">
      <c r="A50" s="243"/>
      <c r="B50" s="240"/>
      <c r="C50" s="234"/>
      <c r="D50" s="245"/>
      <c r="E50" s="237"/>
    </row>
    <row r="51" spans="1:5" s="233" customFormat="1" ht="18" customHeight="1">
      <c r="A51" s="243"/>
      <c r="B51" s="240"/>
      <c r="C51" s="234"/>
      <c r="D51" s="245"/>
      <c r="E51" s="237"/>
    </row>
    <row r="52" spans="1:5" s="233" customFormat="1" ht="18" customHeight="1">
      <c r="A52" s="243"/>
      <c r="B52" s="240"/>
      <c r="C52" s="234"/>
      <c r="D52" s="249"/>
      <c r="E52" s="237"/>
    </row>
    <row r="53" spans="1:5" s="233" customFormat="1" ht="18" customHeight="1">
      <c r="A53" s="243"/>
      <c r="B53" s="241"/>
      <c r="C53" s="236"/>
      <c r="D53" s="249"/>
      <c r="E53" s="237"/>
    </row>
    <row r="54" spans="1:5" ht="18" customHeight="1" thickBot="1">
      <c r="A54" s="244"/>
      <c r="B54" s="242"/>
      <c r="C54" s="235"/>
      <c r="D54" s="248"/>
      <c r="E54" s="238"/>
    </row>
  </sheetData>
  <sheetProtection algorithmName="SHA-512" hashValue="eUcv4gVha4+O5VHjmwi8wNboQ0ZlvNf1gnr3nGlNGTxdYmmCpTMJ9Us4BJtoXCNSJpScSw8U7eOSZxb+knTVDA==" saltValue="HhJgYL+t8xzMUr9QwSM1yg==" spinCount="100000" sheet="1" formatRows="0" insertRows="0"/>
  <phoneticPr fontId="5"/>
  <printOptions horizontalCentered="1"/>
  <pageMargins left="0.59055118110236227" right="0.59055118110236227" top="0.8267716535433071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66"/>
  <sheetViews>
    <sheetView tabSelected="1" zoomScaleNormal="100" zoomScaleSheetLayoutView="100" workbookViewId="0"/>
  </sheetViews>
  <sheetFormatPr defaultRowHeight="13.5"/>
  <cols>
    <col min="1" max="1" width="12.625" style="32" customWidth="1"/>
    <col min="2" max="10" width="9.375" style="32" customWidth="1"/>
    <col min="11" max="11" width="22.25" style="32" customWidth="1"/>
    <col min="12" max="12" width="16.125" style="32" bestFit="1" customWidth="1"/>
    <col min="13" max="16384" width="9" style="32"/>
  </cols>
  <sheetData>
    <row r="1" spans="1:28" ht="16.7" customHeight="1" thickBot="1">
      <c r="A1" s="180" t="s">
        <v>0</v>
      </c>
      <c r="B1" s="239" t="str">
        <f>'表紙・改定履歴 '!A37</f>
        <v>Ver.1.02</v>
      </c>
      <c r="C1" s="179"/>
      <c r="E1" s="40" t="s">
        <v>296</v>
      </c>
      <c r="I1" s="423" t="str">
        <f>CONCATENATE(TEXT('表紙・改定履歴 '!B37,"yyyy/mm/dd")," ","改定部数")</f>
        <v>2025/11/15 改定部数</v>
      </c>
      <c r="J1" s="424" t="e">
        <f>CONCATENATE(TEXT(MAX('表紙・改定履歴 '!#REF!),"yyyy/mm/dd")," ","改定部数")</f>
        <v>#REF!</v>
      </c>
      <c r="K1" s="246"/>
      <c r="L1"/>
    </row>
    <row r="2" spans="1:28" ht="12.95" customHeight="1">
      <c r="A2" s="429" t="s">
        <v>250</v>
      </c>
      <c r="B2" s="430"/>
      <c r="C2" s="435" t="s">
        <v>245</v>
      </c>
      <c r="D2" s="436"/>
      <c r="E2" s="437"/>
      <c r="F2" s="435" t="s">
        <v>274</v>
      </c>
      <c r="G2" s="436"/>
      <c r="H2" s="437"/>
      <c r="I2" s="435" t="s">
        <v>246</v>
      </c>
      <c r="J2" s="438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95" customHeight="1">
      <c r="A3" s="431"/>
      <c r="B3" s="432"/>
      <c r="C3" s="439"/>
      <c r="D3" s="443"/>
      <c r="E3" s="444"/>
      <c r="F3" s="447"/>
      <c r="G3" s="448"/>
      <c r="H3" s="449"/>
      <c r="I3" s="439"/>
      <c r="J3" s="440"/>
      <c r="K3" s="41"/>
    </row>
    <row r="4" spans="1:28" ht="12.95" customHeight="1">
      <c r="A4" s="433"/>
      <c r="B4" s="434"/>
      <c r="C4" s="441"/>
      <c r="D4" s="445"/>
      <c r="E4" s="446"/>
      <c r="F4" s="450"/>
      <c r="G4" s="451"/>
      <c r="H4" s="452"/>
      <c r="I4" s="441"/>
      <c r="J4" s="442"/>
      <c r="K4" s="42"/>
    </row>
    <row r="5" spans="1:28" ht="12.95" customHeight="1">
      <c r="A5" s="425" t="s">
        <v>251</v>
      </c>
      <c r="B5" s="426"/>
      <c r="C5" s="427"/>
      <c r="D5" s="428" t="s">
        <v>252</v>
      </c>
      <c r="E5" s="426"/>
      <c r="F5" s="427"/>
      <c r="G5" s="13" t="s">
        <v>247</v>
      </c>
      <c r="H5" s="453" t="s">
        <v>248</v>
      </c>
      <c r="I5" s="426"/>
      <c r="J5" s="454"/>
      <c r="K5" s="42"/>
    </row>
    <row r="6" spans="1:28" ht="12.95" customHeight="1">
      <c r="A6" s="468"/>
      <c r="B6" s="443"/>
      <c r="C6" s="444"/>
      <c r="D6" s="470"/>
      <c r="E6" s="443"/>
      <c r="F6" s="444"/>
      <c r="G6" s="464"/>
      <c r="H6" s="455">
        <f>B11</f>
        <v>0</v>
      </c>
      <c r="I6" s="456"/>
      <c r="J6" s="457"/>
      <c r="K6" s="42"/>
    </row>
    <row r="7" spans="1:28" ht="12.95" customHeight="1">
      <c r="A7" s="469"/>
      <c r="B7" s="445"/>
      <c r="C7" s="446"/>
      <c r="D7" s="441"/>
      <c r="E7" s="445"/>
      <c r="F7" s="446"/>
      <c r="G7" s="465"/>
      <c r="H7" s="458"/>
      <c r="I7" s="459"/>
      <c r="J7" s="460"/>
      <c r="K7" s="42"/>
    </row>
    <row r="8" spans="1:28" ht="24.2" customHeight="1" thickBot="1">
      <c r="A8" s="463" t="s">
        <v>434</v>
      </c>
      <c r="B8" s="463"/>
      <c r="C8" s="463"/>
      <c r="D8" s="463"/>
      <c r="E8" s="463"/>
      <c r="F8" s="463"/>
      <c r="G8" s="463"/>
      <c r="H8" s="463"/>
      <c r="I8" s="463"/>
      <c r="J8" s="463"/>
      <c r="K8" s="41"/>
    </row>
    <row r="9" spans="1:28" ht="12" customHeight="1">
      <c r="A9" s="43" t="s">
        <v>186</v>
      </c>
      <c r="B9" s="44" t="s">
        <v>187</v>
      </c>
      <c r="C9" s="45" t="s">
        <v>189</v>
      </c>
      <c r="D9" s="45" t="s">
        <v>192</v>
      </c>
      <c r="E9" s="45" t="s">
        <v>190</v>
      </c>
      <c r="F9" s="185" t="s">
        <v>191</v>
      </c>
      <c r="G9" s="45" t="s">
        <v>188</v>
      </c>
      <c r="H9" s="45" t="s">
        <v>16</v>
      </c>
      <c r="I9" s="45" t="s">
        <v>497</v>
      </c>
      <c r="J9" s="46" t="s">
        <v>193</v>
      </c>
    </row>
    <row r="10" spans="1:28" ht="13.5" customHeight="1">
      <c r="A10" s="466" t="s">
        <v>194</v>
      </c>
      <c r="B10" s="58">
        <f>SUM(C10:J10)</f>
        <v>424400</v>
      </c>
      <c r="C10" s="59">
        <f>SUM(C38,C64)</f>
        <v>198300</v>
      </c>
      <c r="D10" s="59">
        <f>SUM(D38,D64)</f>
        <v>137100</v>
      </c>
      <c r="E10" s="59">
        <f t="shared" ref="E10:J11" si="0">SUM(E38,E64)</f>
        <v>32150</v>
      </c>
      <c r="F10" s="186">
        <f t="shared" si="0"/>
        <v>30700</v>
      </c>
      <c r="G10" s="59">
        <f>SUM(G38,G64)</f>
        <v>11150</v>
      </c>
      <c r="H10" s="59">
        <f>SUM(H38,H64)</f>
        <v>10850</v>
      </c>
      <c r="I10" s="59">
        <f t="shared" si="0"/>
        <v>3450</v>
      </c>
      <c r="J10" s="60">
        <f t="shared" si="0"/>
        <v>700</v>
      </c>
    </row>
    <row r="11" spans="1:28" ht="13.5" customHeight="1" thickBot="1">
      <c r="A11" s="467"/>
      <c r="B11" s="61">
        <f t="shared" ref="B11:B47" si="1">SUM(C11:J11)</f>
        <v>0</v>
      </c>
      <c r="C11" s="62">
        <f>SUM(C39,C65)</f>
        <v>0</v>
      </c>
      <c r="D11" s="62">
        <f>SUM(D39,D65)</f>
        <v>0</v>
      </c>
      <c r="E11" s="62">
        <f t="shared" si="0"/>
        <v>0</v>
      </c>
      <c r="F11" s="187">
        <f t="shared" si="0"/>
        <v>0</v>
      </c>
      <c r="G11" s="62">
        <f>SUM(G39,G65)</f>
        <v>0</v>
      </c>
      <c r="H11" s="62">
        <f>SUM(H39,H65)</f>
        <v>0</v>
      </c>
      <c r="I11" s="62">
        <f t="shared" si="0"/>
        <v>0</v>
      </c>
      <c r="J11" s="63">
        <f t="shared" si="0"/>
        <v>0</v>
      </c>
    </row>
    <row r="12" spans="1:28" ht="13.5" customHeight="1">
      <c r="A12" s="50" t="s">
        <v>225</v>
      </c>
      <c r="B12" s="64">
        <f t="shared" si="1"/>
        <v>64650</v>
      </c>
      <c r="C12" s="65">
        <f>郡山・県南!E84</f>
        <v>27200</v>
      </c>
      <c r="D12" s="65">
        <f>郡山・県南!F84</f>
        <v>21100</v>
      </c>
      <c r="E12" s="65">
        <f>郡山・県南!G84</f>
        <v>5600</v>
      </c>
      <c r="F12" s="188">
        <f>郡山・県南!H84</f>
        <v>6300</v>
      </c>
      <c r="G12" s="65">
        <f>郡山・県南!I84</f>
        <v>1650</v>
      </c>
      <c r="H12" s="65">
        <f>郡山・県南!J84</f>
        <v>2300</v>
      </c>
      <c r="I12" s="65">
        <f>郡山・県南!K84</f>
        <v>450</v>
      </c>
      <c r="J12" s="66">
        <f>郡山・県南!L84</f>
        <v>50</v>
      </c>
    </row>
    <row r="13" spans="1:28" ht="13.5" customHeight="1">
      <c r="A13" s="36" t="s">
        <v>10</v>
      </c>
      <c r="B13" s="67">
        <f t="shared" si="1"/>
        <v>0</v>
      </c>
      <c r="C13" s="68">
        <f>郡山・県南!E85</f>
        <v>0</v>
      </c>
      <c r="D13" s="68">
        <f>郡山・県南!F85</f>
        <v>0</v>
      </c>
      <c r="E13" s="68">
        <f>郡山・県南!G85</f>
        <v>0</v>
      </c>
      <c r="F13" s="184">
        <f>郡山・県南!H85</f>
        <v>0</v>
      </c>
      <c r="G13" s="198">
        <f>郡山・県南!I85</f>
        <v>0</v>
      </c>
      <c r="H13" s="68">
        <f>郡山・県南!J85</f>
        <v>0</v>
      </c>
      <c r="I13" s="68">
        <f>郡山・県南!K85</f>
        <v>0</v>
      </c>
      <c r="J13" s="69">
        <f>郡山・県南!L85</f>
        <v>0</v>
      </c>
    </row>
    <row r="14" spans="1:28" ht="13.5" customHeight="1">
      <c r="A14" s="50" t="s">
        <v>230</v>
      </c>
      <c r="B14" s="64">
        <f t="shared" si="1"/>
        <v>18700</v>
      </c>
      <c r="C14" s="70">
        <f>郡山・県南!E112</f>
        <v>7700</v>
      </c>
      <c r="D14" s="70">
        <f>郡山・県南!F112</f>
        <v>7050</v>
      </c>
      <c r="E14" s="70">
        <f>郡山・県南!G112</f>
        <v>1500</v>
      </c>
      <c r="F14" s="112">
        <f>郡山・県南!H112</f>
        <v>1450</v>
      </c>
      <c r="G14" s="65">
        <f>郡山・県南!I112</f>
        <v>400</v>
      </c>
      <c r="H14" s="70">
        <f>郡山・県南!J112</f>
        <v>450</v>
      </c>
      <c r="I14" s="70">
        <f>郡山・県南!K112</f>
        <v>150</v>
      </c>
      <c r="J14" s="71">
        <f>郡山・県南!L112</f>
        <v>0</v>
      </c>
    </row>
    <row r="15" spans="1:28" ht="13.5" customHeight="1">
      <c r="A15" s="36" t="s">
        <v>199</v>
      </c>
      <c r="B15" s="67">
        <f t="shared" si="1"/>
        <v>0</v>
      </c>
      <c r="C15" s="68">
        <f>郡山・県南!E113</f>
        <v>0</v>
      </c>
      <c r="D15" s="68">
        <f>郡山・県南!F113</f>
        <v>0</v>
      </c>
      <c r="E15" s="68">
        <f>郡山・県南!G113</f>
        <v>0</v>
      </c>
      <c r="F15" s="184">
        <f>郡山・県南!H113</f>
        <v>0</v>
      </c>
      <c r="G15" s="198">
        <f>郡山・県南!I113</f>
        <v>0</v>
      </c>
      <c r="H15" s="68">
        <f>郡山・県南!J113</f>
        <v>0</v>
      </c>
      <c r="I15" s="68">
        <f>郡山・県南!K113</f>
        <v>0</v>
      </c>
      <c r="J15" s="69">
        <f>郡山・県南!L113</f>
        <v>0</v>
      </c>
    </row>
    <row r="16" spans="1:28" ht="13.5" customHeight="1">
      <c r="A16" s="50" t="s">
        <v>242</v>
      </c>
      <c r="B16" s="64">
        <f t="shared" si="1"/>
        <v>8600</v>
      </c>
      <c r="C16" s="70">
        <f>郡山・県南!E133</f>
        <v>5700</v>
      </c>
      <c r="D16" s="70">
        <f>郡山・県南!F133</f>
        <v>2000</v>
      </c>
      <c r="E16" s="70">
        <f>郡山・県南!G133</f>
        <v>300</v>
      </c>
      <c r="F16" s="112">
        <f>郡山・県南!H133</f>
        <v>300</v>
      </c>
      <c r="G16" s="65">
        <f>郡山・県南!I133</f>
        <v>150</v>
      </c>
      <c r="H16" s="70">
        <f>郡山・県南!J133</f>
        <v>150</v>
      </c>
      <c r="I16" s="70">
        <f>郡山・県南!K133</f>
        <v>0</v>
      </c>
      <c r="J16" s="71">
        <f>郡山・県南!L133</f>
        <v>0</v>
      </c>
    </row>
    <row r="17" spans="1:11" ht="13.5" customHeight="1">
      <c r="A17" s="36" t="s">
        <v>223</v>
      </c>
      <c r="B17" s="67">
        <f t="shared" si="1"/>
        <v>0</v>
      </c>
      <c r="C17" s="68">
        <f>郡山・県南!E134</f>
        <v>0</v>
      </c>
      <c r="D17" s="68">
        <f>郡山・県南!F134</f>
        <v>0</v>
      </c>
      <c r="E17" s="68">
        <f>郡山・県南!G134</f>
        <v>0</v>
      </c>
      <c r="F17" s="184">
        <f>郡山・県南!H134</f>
        <v>0</v>
      </c>
      <c r="G17" s="198">
        <f>郡山・県南!I134</f>
        <v>0</v>
      </c>
      <c r="H17" s="68">
        <f>郡山・県南!J134</f>
        <v>0</v>
      </c>
      <c r="I17" s="68">
        <f>郡山・県南!K134</f>
        <v>0</v>
      </c>
      <c r="J17" s="69">
        <f>郡山・県南!L134</f>
        <v>0</v>
      </c>
    </row>
    <row r="18" spans="1:11" ht="13.5" customHeight="1">
      <c r="A18" s="50" t="s">
        <v>228</v>
      </c>
      <c r="B18" s="64">
        <f t="shared" si="1"/>
        <v>17150</v>
      </c>
      <c r="C18" s="70">
        <f>郡山・県南!E178</f>
        <v>6700</v>
      </c>
      <c r="D18" s="70">
        <f>郡山・県南!F178</f>
        <v>7300</v>
      </c>
      <c r="E18" s="70">
        <f>郡山・県南!G178</f>
        <v>1000</v>
      </c>
      <c r="F18" s="112">
        <f>郡山・県南!H178</f>
        <v>1100</v>
      </c>
      <c r="G18" s="65">
        <f>郡山・県南!I178</f>
        <v>450</v>
      </c>
      <c r="H18" s="70">
        <f>郡山・県南!J178</f>
        <v>500</v>
      </c>
      <c r="I18" s="70">
        <f>郡山・県南!K178</f>
        <v>100</v>
      </c>
      <c r="J18" s="71">
        <f>郡山・県南!L178</f>
        <v>0</v>
      </c>
    </row>
    <row r="19" spans="1:11" ht="13.5" customHeight="1">
      <c r="A19" s="36" t="s">
        <v>198</v>
      </c>
      <c r="B19" s="67">
        <f t="shared" si="1"/>
        <v>0</v>
      </c>
      <c r="C19" s="68">
        <f>郡山・県南!E179</f>
        <v>0</v>
      </c>
      <c r="D19" s="68">
        <f>郡山・県南!F179</f>
        <v>0</v>
      </c>
      <c r="E19" s="68">
        <f>郡山・県南!G179</f>
        <v>0</v>
      </c>
      <c r="F19" s="184">
        <f>郡山・県南!H179</f>
        <v>0</v>
      </c>
      <c r="G19" s="198">
        <f>郡山・県南!I179</f>
        <v>0</v>
      </c>
      <c r="H19" s="68">
        <f>郡山・県南!J179</f>
        <v>0</v>
      </c>
      <c r="I19" s="68">
        <f>郡山・県南!K179</f>
        <v>0</v>
      </c>
      <c r="J19" s="69">
        <f>郡山・県南!L179</f>
        <v>0</v>
      </c>
    </row>
    <row r="20" spans="1:11" ht="13.5" customHeight="1">
      <c r="A20" s="50" t="s">
        <v>233</v>
      </c>
      <c r="B20" s="64">
        <f t="shared" si="1"/>
        <v>12550</v>
      </c>
      <c r="C20" s="65">
        <f>郡山・県南!E262</f>
        <v>7250</v>
      </c>
      <c r="D20" s="65">
        <f>郡山・県南!F262</f>
        <v>3500</v>
      </c>
      <c r="E20" s="65">
        <f>郡山・県南!G262</f>
        <v>800</v>
      </c>
      <c r="F20" s="188">
        <f>郡山・県南!H262</f>
        <v>450</v>
      </c>
      <c r="G20" s="65">
        <f>郡山・県南!I262</f>
        <v>250</v>
      </c>
      <c r="H20" s="65">
        <f>郡山・県南!J262</f>
        <v>250</v>
      </c>
      <c r="I20" s="65">
        <f>郡山・県南!K262</f>
        <v>50</v>
      </c>
      <c r="J20" s="66">
        <f>郡山・県南!L262</f>
        <v>0</v>
      </c>
    </row>
    <row r="21" spans="1:11" ht="13.5" customHeight="1">
      <c r="A21" s="36" t="s">
        <v>202</v>
      </c>
      <c r="B21" s="67">
        <f t="shared" si="1"/>
        <v>0</v>
      </c>
      <c r="C21" s="68">
        <f>郡山・県南!E263</f>
        <v>0</v>
      </c>
      <c r="D21" s="68">
        <f>郡山・県南!F263</f>
        <v>0</v>
      </c>
      <c r="E21" s="68">
        <f>郡山・県南!G263</f>
        <v>0</v>
      </c>
      <c r="F21" s="184">
        <f>郡山・県南!H263</f>
        <v>0</v>
      </c>
      <c r="G21" s="198">
        <f>郡山・県南!I263</f>
        <v>0</v>
      </c>
      <c r="H21" s="68">
        <f>郡山・県南!J263</f>
        <v>0</v>
      </c>
      <c r="I21" s="68">
        <f>郡山・県南!K263</f>
        <v>0</v>
      </c>
      <c r="J21" s="69">
        <f>郡山・県南!L263</f>
        <v>0</v>
      </c>
    </row>
    <row r="22" spans="1:11" ht="13.5" customHeight="1">
      <c r="A22" s="50" t="s">
        <v>235</v>
      </c>
      <c r="B22" s="72">
        <f t="shared" si="1"/>
        <v>8250</v>
      </c>
      <c r="C22" s="73">
        <f>郡山・県南!E273</f>
        <v>3750</v>
      </c>
      <c r="D22" s="73">
        <f>郡山・県南!F273</f>
        <v>3200</v>
      </c>
      <c r="E22" s="73">
        <f>郡山・県南!G273</f>
        <v>550</v>
      </c>
      <c r="F22" s="189">
        <f>郡山・県南!H273</f>
        <v>350</v>
      </c>
      <c r="G22" s="73">
        <f>郡山・県南!I273</f>
        <v>200</v>
      </c>
      <c r="H22" s="73">
        <f>郡山・県南!J273</f>
        <v>150</v>
      </c>
      <c r="I22" s="73">
        <f>郡山・県南!K273</f>
        <v>50</v>
      </c>
      <c r="J22" s="74">
        <f>郡山・県南!L273</f>
        <v>0</v>
      </c>
      <c r="K22" s="47"/>
    </row>
    <row r="23" spans="1:11" ht="13.5" customHeight="1">
      <c r="A23" s="36" t="s">
        <v>324</v>
      </c>
      <c r="B23" s="75">
        <f t="shared" si="1"/>
        <v>0</v>
      </c>
      <c r="C23" s="76">
        <f>郡山・県南!E274</f>
        <v>0</v>
      </c>
      <c r="D23" s="76">
        <f>郡山・県南!F274</f>
        <v>0</v>
      </c>
      <c r="E23" s="76">
        <f>郡山・県南!G274</f>
        <v>0</v>
      </c>
      <c r="F23" s="190">
        <f>郡山・県南!H274</f>
        <v>0</v>
      </c>
      <c r="G23" s="106">
        <f>郡山・県南!I274</f>
        <v>0</v>
      </c>
      <c r="H23" s="76">
        <f>郡山・県南!J274</f>
        <v>0</v>
      </c>
      <c r="I23" s="76">
        <f>郡山・県南!K274</f>
        <v>0</v>
      </c>
      <c r="J23" s="77">
        <f>郡山・県南!L274</f>
        <v>0</v>
      </c>
    </row>
    <row r="24" spans="1:11" ht="13.5" customHeight="1">
      <c r="A24" s="51" t="s">
        <v>224</v>
      </c>
      <c r="B24" s="72">
        <f t="shared" si="1"/>
        <v>70500</v>
      </c>
      <c r="C24" s="78">
        <f>福島・伊達!E104</f>
        <v>30500</v>
      </c>
      <c r="D24" s="78">
        <f>福島・伊達!F104</f>
        <v>23050</v>
      </c>
      <c r="E24" s="78">
        <f>福島・伊達!G104</f>
        <v>6000</v>
      </c>
      <c r="F24" s="191">
        <f>福島・伊達!H104</f>
        <v>5500</v>
      </c>
      <c r="G24" s="73">
        <f>福島・伊達!I104</f>
        <v>2000</v>
      </c>
      <c r="H24" s="78">
        <f>福島・伊達!J104</f>
        <v>2250</v>
      </c>
      <c r="I24" s="78">
        <f>福島・伊達!K104</f>
        <v>850</v>
      </c>
      <c r="J24" s="79">
        <f>福島・伊達!L104</f>
        <v>350</v>
      </c>
    </row>
    <row r="25" spans="1:11" ht="13.5" customHeight="1">
      <c r="A25" s="36" t="s">
        <v>195</v>
      </c>
      <c r="B25" s="67">
        <f t="shared" si="1"/>
        <v>0</v>
      </c>
      <c r="C25" s="68">
        <f>福島・伊達!E105</f>
        <v>0</v>
      </c>
      <c r="D25" s="68">
        <f>福島・伊達!F105</f>
        <v>0</v>
      </c>
      <c r="E25" s="68">
        <f>福島・伊達!G105</f>
        <v>0</v>
      </c>
      <c r="F25" s="184">
        <f>福島・伊達!H105</f>
        <v>0</v>
      </c>
      <c r="G25" s="198">
        <f>福島・伊達!I105</f>
        <v>0</v>
      </c>
      <c r="H25" s="68">
        <f>福島・伊達!J105</f>
        <v>0</v>
      </c>
      <c r="I25" s="68">
        <f>福島・伊達!K105</f>
        <v>0</v>
      </c>
      <c r="J25" s="69">
        <f>福島・伊達!L105</f>
        <v>0</v>
      </c>
    </row>
    <row r="26" spans="1:11" ht="13.5" customHeight="1">
      <c r="A26" s="51" t="s">
        <v>234</v>
      </c>
      <c r="B26" s="72">
        <f t="shared" si="1"/>
        <v>14200</v>
      </c>
      <c r="C26" s="78">
        <f>福島・伊達!E146</f>
        <v>8050</v>
      </c>
      <c r="D26" s="78">
        <f>福島・伊達!F146</f>
        <v>4350</v>
      </c>
      <c r="E26" s="78">
        <f>福島・伊達!G146</f>
        <v>550</v>
      </c>
      <c r="F26" s="191">
        <f>福島・伊達!H146</f>
        <v>500</v>
      </c>
      <c r="G26" s="73">
        <f>福島・伊達!I146</f>
        <v>350</v>
      </c>
      <c r="H26" s="78">
        <f>福島・伊達!J146</f>
        <v>300</v>
      </c>
      <c r="I26" s="78">
        <f>福島・伊達!K146</f>
        <v>100</v>
      </c>
      <c r="J26" s="79">
        <f>福島・伊達!L146</f>
        <v>0</v>
      </c>
    </row>
    <row r="27" spans="1:11" ht="13.5" customHeight="1">
      <c r="A27" s="36" t="s">
        <v>295</v>
      </c>
      <c r="B27" s="67">
        <f t="shared" si="1"/>
        <v>0</v>
      </c>
      <c r="C27" s="68">
        <f>福島・伊達!E147</f>
        <v>0</v>
      </c>
      <c r="D27" s="68">
        <f>福島・伊達!F147</f>
        <v>0</v>
      </c>
      <c r="E27" s="68">
        <f>福島・伊達!G147</f>
        <v>0</v>
      </c>
      <c r="F27" s="184">
        <f>福島・伊達!H147</f>
        <v>0</v>
      </c>
      <c r="G27" s="198">
        <f>福島・伊達!I147</f>
        <v>0</v>
      </c>
      <c r="H27" s="68">
        <f>福島・伊達!J147</f>
        <v>0</v>
      </c>
      <c r="I27" s="68">
        <f>福島・伊達!K147</f>
        <v>0</v>
      </c>
      <c r="J27" s="69">
        <f>福島・伊達!L147</f>
        <v>0</v>
      </c>
    </row>
    <row r="28" spans="1:11" ht="13.5" customHeight="1">
      <c r="A28" s="50" t="s">
        <v>226</v>
      </c>
      <c r="B28" s="80">
        <f t="shared" si="1"/>
        <v>75350</v>
      </c>
      <c r="C28" s="81">
        <f>いわき・相双!E145</f>
        <v>27450</v>
      </c>
      <c r="D28" s="81">
        <f>いわき・相双!F145</f>
        <v>25650</v>
      </c>
      <c r="E28" s="81">
        <f>いわき・相双!G145</f>
        <v>8500</v>
      </c>
      <c r="F28" s="192">
        <f>いわき・相双!H145</f>
        <v>8150</v>
      </c>
      <c r="G28" s="59">
        <f>いわき・相双!I145</f>
        <v>2900</v>
      </c>
      <c r="H28" s="81">
        <f>いわき・相双!J145</f>
        <v>1800</v>
      </c>
      <c r="I28" s="81">
        <f>いわき・相双!K145</f>
        <v>850</v>
      </c>
      <c r="J28" s="82">
        <f>いわき・相双!L145</f>
        <v>50</v>
      </c>
    </row>
    <row r="29" spans="1:11" ht="13.5" customHeight="1">
      <c r="A29" s="36" t="s">
        <v>196</v>
      </c>
      <c r="B29" s="67">
        <f t="shared" si="1"/>
        <v>0</v>
      </c>
      <c r="C29" s="68">
        <f>いわき・相双!E146</f>
        <v>0</v>
      </c>
      <c r="D29" s="68">
        <f>いわき・相双!F146</f>
        <v>0</v>
      </c>
      <c r="E29" s="68">
        <f>いわき・相双!G146</f>
        <v>0</v>
      </c>
      <c r="F29" s="184">
        <f>いわき・相双!H146</f>
        <v>0</v>
      </c>
      <c r="G29" s="83">
        <f>いわき・相双!I146</f>
        <v>0</v>
      </c>
      <c r="H29" s="68">
        <f>いわき・相双!J146</f>
        <v>0</v>
      </c>
      <c r="I29" s="68">
        <f>いわき・相双!K146</f>
        <v>0</v>
      </c>
      <c r="J29" s="69">
        <f>いわき・相双!L146</f>
        <v>0</v>
      </c>
    </row>
    <row r="30" spans="1:11" ht="13.5" customHeight="1">
      <c r="A30" s="50" t="s">
        <v>229</v>
      </c>
      <c r="B30" s="80">
        <f t="shared" si="1"/>
        <v>15500</v>
      </c>
      <c r="C30" s="59">
        <f>いわき・相双!E173</f>
        <v>8850</v>
      </c>
      <c r="D30" s="59">
        <f>いわき・相双!F173</f>
        <v>4400</v>
      </c>
      <c r="E30" s="59">
        <f>いわき・相双!G173</f>
        <v>600</v>
      </c>
      <c r="F30" s="186">
        <f>いわき・相双!H173</f>
        <v>750</v>
      </c>
      <c r="G30" s="59">
        <f>いわき・相双!I173</f>
        <v>550</v>
      </c>
      <c r="H30" s="59">
        <f>いわき・相双!J173</f>
        <v>250</v>
      </c>
      <c r="I30" s="59">
        <f>いわき・相双!K173</f>
        <v>50</v>
      </c>
      <c r="J30" s="60">
        <f>いわき・相双!L173</f>
        <v>50</v>
      </c>
    </row>
    <row r="31" spans="1:11" ht="13.5" customHeight="1">
      <c r="A31" s="36" t="s">
        <v>279</v>
      </c>
      <c r="B31" s="67">
        <f t="shared" si="1"/>
        <v>0</v>
      </c>
      <c r="C31" s="83">
        <f>いわき・相双!E174</f>
        <v>0</v>
      </c>
      <c r="D31" s="83">
        <f>いわき・相双!F174</f>
        <v>0</v>
      </c>
      <c r="E31" s="83">
        <f>いわき・相双!G174</f>
        <v>0</v>
      </c>
      <c r="F31" s="193">
        <f>いわき・相双!H174</f>
        <v>0</v>
      </c>
      <c r="G31" s="83">
        <f>いわき・相双!I174</f>
        <v>0</v>
      </c>
      <c r="H31" s="83">
        <f>いわき・相双!J174</f>
        <v>0</v>
      </c>
      <c r="I31" s="83">
        <f>いわき・相双!K174</f>
        <v>0</v>
      </c>
      <c r="J31" s="84">
        <f>いわき・相双!L174</f>
        <v>0</v>
      </c>
    </row>
    <row r="32" spans="1:11" ht="13.5" customHeight="1">
      <c r="A32" s="50" t="s">
        <v>232</v>
      </c>
      <c r="B32" s="80">
        <f t="shared" si="1"/>
        <v>8550</v>
      </c>
      <c r="C32" s="81">
        <f>いわき・相双!E182</f>
        <v>3350</v>
      </c>
      <c r="D32" s="81">
        <f>いわき・相双!F182</f>
        <v>3750</v>
      </c>
      <c r="E32" s="81">
        <f>いわき・相双!G182</f>
        <v>300</v>
      </c>
      <c r="F32" s="192">
        <f>いわき・相双!H182</f>
        <v>800</v>
      </c>
      <c r="G32" s="59">
        <f>いわき・相双!I182</f>
        <v>100</v>
      </c>
      <c r="H32" s="81">
        <f>いわき・相双!J182</f>
        <v>100</v>
      </c>
      <c r="I32" s="81">
        <f>いわき・相双!K182</f>
        <v>50</v>
      </c>
      <c r="J32" s="82">
        <f>いわき・相双!L182</f>
        <v>100</v>
      </c>
    </row>
    <row r="33" spans="1:11" ht="13.5" customHeight="1">
      <c r="A33" s="36" t="s">
        <v>201</v>
      </c>
      <c r="B33" s="67">
        <f t="shared" si="1"/>
        <v>0</v>
      </c>
      <c r="C33" s="68">
        <f>いわき・相双!E183</f>
        <v>0</v>
      </c>
      <c r="D33" s="68">
        <f>いわき・相双!F183</f>
        <v>0</v>
      </c>
      <c r="E33" s="68">
        <f>いわき・相双!G183</f>
        <v>0</v>
      </c>
      <c r="F33" s="184">
        <f>いわき・相双!H183</f>
        <v>0</v>
      </c>
      <c r="G33" s="198">
        <f>いわき・相双!I183</f>
        <v>0</v>
      </c>
      <c r="H33" s="68">
        <f>いわき・相双!J183</f>
        <v>0</v>
      </c>
      <c r="I33" s="68">
        <f>いわき・相双!K183</f>
        <v>0</v>
      </c>
      <c r="J33" s="69">
        <f>いわき・相双!L183</f>
        <v>0</v>
      </c>
    </row>
    <row r="34" spans="1:11" ht="13.5" customHeight="1">
      <c r="A34" s="50" t="s">
        <v>227</v>
      </c>
      <c r="B34" s="80">
        <f t="shared" si="1"/>
        <v>26700</v>
      </c>
      <c r="C34" s="59">
        <f>会津!E35</f>
        <v>11700</v>
      </c>
      <c r="D34" s="59">
        <f>会津!F35</f>
        <v>9400</v>
      </c>
      <c r="E34" s="59">
        <f>会津!G35</f>
        <v>2300</v>
      </c>
      <c r="F34" s="186">
        <f>会津!H35</f>
        <v>1650</v>
      </c>
      <c r="G34" s="59">
        <f>会津!I35</f>
        <v>650</v>
      </c>
      <c r="H34" s="59">
        <f>会津!J35</f>
        <v>750</v>
      </c>
      <c r="I34" s="59">
        <f>会津!K35</f>
        <v>200</v>
      </c>
      <c r="J34" s="60">
        <f>会津!L35</f>
        <v>50</v>
      </c>
    </row>
    <row r="35" spans="1:11" ht="13.5" customHeight="1">
      <c r="A35" s="36" t="s">
        <v>197</v>
      </c>
      <c r="B35" s="67">
        <f t="shared" si="1"/>
        <v>0</v>
      </c>
      <c r="C35" s="68">
        <f>会津!E36</f>
        <v>0</v>
      </c>
      <c r="D35" s="68">
        <f>会津!F36</f>
        <v>0</v>
      </c>
      <c r="E35" s="68">
        <f>会津!G36</f>
        <v>0</v>
      </c>
      <c r="F35" s="184">
        <f>会津!H36</f>
        <v>0</v>
      </c>
      <c r="G35" s="198">
        <f>会津!I36</f>
        <v>0</v>
      </c>
      <c r="H35" s="68">
        <f>会津!J36</f>
        <v>0</v>
      </c>
      <c r="I35" s="68">
        <f>会津!K36</f>
        <v>0</v>
      </c>
      <c r="J35" s="69">
        <f>会津!L36</f>
        <v>0</v>
      </c>
    </row>
    <row r="36" spans="1:11" ht="13.5" customHeight="1">
      <c r="A36" s="50" t="s">
        <v>231</v>
      </c>
      <c r="B36" s="80">
        <f t="shared" si="1"/>
        <v>12950</v>
      </c>
      <c r="C36" s="59">
        <f>会津!E54</f>
        <v>5900</v>
      </c>
      <c r="D36" s="59">
        <f>会津!F54</f>
        <v>5150</v>
      </c>
      <c r="E36" s="59">
        <f>会津!G54</f>
        <v>900</v>
      </c>
      <c r="F36" s="186">
        <f>会津!H54</f>
        <v>550</v>
      </c>
      <c r="G36" s="59">
        <f>会津!I54</f>
        <v>200</v>
      </c>
      <c r="H36" s="59">
        <f>会津!J54</f>
        <v>200</v>
      </c>
      <c r="I36" s="59">
        <f>会津!K54</f>
        <v>50</v>
      </c>
      <c r="J36" s="60">
        <f>会津!L54</f>
        <v>0</v>
      </c>
    </row>
    <row r="37" spans="1:11" ht="13.5" customHeight="1" thickBot="1">
      <c r="A37" s="36" t="s">
        <v>200</v>
      </c>
      <c r="B37" s="67">
        <f t="shared" si="1"/>
        <v>0</v>
      </c>
      <c r="C37" s="68">
        <f>会津!E55</f>
        <v>0</v>
      </c>
      <c r="D37" s="68">
        <f>会津!F55</f>
        <v>0</v>
      </c>
      <c r="E37" s="68">
        <f>会津!G55</f>
        <v>0</v>
      </c>
      <c r="F37" s="184">
        <f>会津!H55</f>
        <v>0</v>
      </c>
      <c r="G37" s="198">
        <f>会津!I55</f>
        <v>0</v>
      </c>
      <c r="H37" s="68">
        <f>会津!J55</f>
        <v>0</v>
      </c>
      <c r="I37" s="68">
        <f>会津!K55</f>
        <v>0</v>
      </c>
      <c r="J37" s="69">
        <f>会津!L55</f>
        <v>0</v>
      </c>
    </row>
    <row r="38" spans="1:11" ht="13.5" customHeight="1">
      <c r="A38" s="461" t="s">
        <v>203</v>
      </c>
      <c r="B38" s="85">
        <f t="shared" si="1"/>
        <v>353650</v>
      </c>
      <c r="C38" s="86">
        <f>SUM(C12,C14,C16,C18,C20,C24,C26,C28,C30,C32,C34,C36,C22)</f>
        <v>154100</v>
      </c>
      <c r="D38" s="86">
        <f>SUM(D12,D14,D16,D18,D20,D24,D26,D28,D30,D32,D34,D36,D22)</f>
        <v>119900</v>
      </c>
      <c r="E38" s="86">
        <f t="shared" ref="E38:J39" si="2">SUM(E12,E14,E16,E18,E20,E24,E26,E28,E30,E32,E34,E36,E22)</f>
        <v>28900</v>
      </c>
      <c r="F38" s="194">
        <f t="shared" si="2"/>
        <v>27850</v>
      </c>
      <c r="G38" s="86">
        <f>SUM(G12,G14,G16,G18,G20,G24,G26,G28,G30,G32,G34,G36,G22)</f>
        <v>9850</v>
      </c>
      <c r="H38" s="86">
        <f>SUM(H12,H14,H16,H18,H20,H24,H26,H28,H30,H32,H34,H36,H22)</f>
        <v>9450</v>
      </c>
      <c r="I38" s="86">
        <f t="shared" si="2"/>
        <v>2950</v>
      </c>
      <c r="J38" s="87">
        <f t="shared" si="2"/>
        <v>650</v>
      </c>
      <c r="K38" s="47"/>
    </row>
    <row r="39" spans="1:11" ht="13.5" customHeight="1" thickBot="1">
      <c r="A39" s="462"/>
      <c r="B39" s="61">
        <f t="shared" si="1"/>
        <v>0</v>
      </c>
      <c r="C39" s="88">
        <f>SUM(C13,C15,C17,C19,C21,C25,C27,C29,C31,C33,C35,C37,C23)</f>
        <v>0</v>
      </c>
      <c r="D39" s="88">
        <f>SUM(D13,D15,D17,D19,D21,D25,D27,D29,D31,D33,D35,D37,D23)</f>
        <v>0</v>
      </c>
      <c r="E39" s="88">
        <f t="shared" si="2"/>
        <v>0</v>
      </c>
      <c r="F39" s="195">
        <f t="shared" si="2"/>
        <v>0</v>
      </c>
      <c r="G39" s="88">
        <f>SUM(G13,G15,G17,G19,G21,G25,G27,G29,G31,G33,G35,G37,G23)</f>
        <v>0</v>
      </c>
      <c r="H39" s="88">
        <f>SUM(H13,H15,H17,H19,H21,H25,H27,H29,H31,H33,H35,H37,H23)</f>
        <v>0</v>
      </c>
      <c r="I39" s="88">
        <f t="shared" si="2"/>
        <v>0</v>
      </c>
      <c r="J39" s="89">
        <f t="shared" si="2"/>
        <v>0</v>
      </c>
      <c r="K39" s="47"/>
    </row>
    <row r="40" spans="1:11" ht="13.5" customHeight="1">
      <c r="A40" s="50" t="s">
        <v>297</v>
      </c>
      <c r="B40" s="64">
        <f t="shared" si="1"/>
        <v>7000</v>
      </c>
      <c r="C40" s="65">
        <f>郡山・県南!E146</f>
        <v>4600</v>
      </c>
      <c r="D40" s="65">
        <f>郡山・県南!F146</f>
        <v>1500</v>
      </c>
      <c r="E40" s="65">
        <f>郡山・県南!G146</f>
        <v>350</v>
      </c>
      <c r="F40" s="188">
        <f>郡山・県南!H146</f>
        <v>200</v>
      </c>
      <c r="G40" s="65">
        <f>郡山・県南!I146</f>
        <v>100</v>
      </c>
      <c r="H40" s="65">
        <f>郡山・県南!J146</f>
        <v>150</v>
      </c>
      <c r="I40" s="65">
        <f>郡山・県南!K146</f>
        <v>100</v>
      </c>
      <c r="J40" s="66">
        <f>郡山・県南!L146</f>
        <v>0</v>
      </c>
    </row>
    <row r="41" spans="1:11" ht="13.5" customHeight="1">
      <c r="A41" s="36" t="s">
        <v>213</v>
      </c>
      <c r="B41" s="75">
        <f t="shared" si="1"/>
        <v>0</v>
      </c>
      <c r="C41" s="90">
        <f>郡山・県南!E147</f>
        <v>0</v>
      </c>
      <c r="D41" s="90">
        <f>郡山・県南!F147</f>
        <v>0</v>
      </c>
      <c r="E41" s="90">
        <f>郡山・県南!G147</f>
        <v>0</v>
      </c>
      <c r="F41" s="196">
        <f>郡山・県南!H147</f>
        <v>0</v>
      </c>
      <c r="G41" s="90">
        <f>郡山・県南!I147</f>
        <v>0</v>
      </c>
      <c r="H41" s="90">
        <f>郡山・県南!J147</f>
        <v>0</v>
      </c>
      <c r="I41" s="90">
        <f>郡山・県南!K147</f>
        <v>0</v>
      </c>
      <c r="J41" s="91">
        <f>郡山・県南!L147</f>
        <v>0</v>
      </c>
    </row>
    <row r="42" spans="1:11" ht="13.5" customHeight="1">
      <c r="A42" s="50" t="s">
        <v>239</v>
      </c>
      <c r="B42" s="64">
        <f t="shared" si="1"/>
        <v>8050</v>
      </c>
      <c r="C42" s="65">
        <f>郡山・県南!E189</f>
        <v>5650</v>
      </c>
      <c r="D42" s="65">
        <f>郡山・県南!F189</f>
        <v>1200</v>
      </c>
      <c r="E42" s="65">
        <f>郡山・県南!G189</f>
        <v>450</v>
      </c>
      <c r="F42" s="188">
        <f>郡山・県南!H189</f>
        <v>300</v>
      </c>
      <c r="G42" s="65">
        <f>郡山・県南!I189</f>
        <v>200</v>
      </c>
      <c r="H42" s="65">
        <f>郡山・県南!J189</f>
        <v>200</v>
      </c>
      <c r="I42" s="65">
        <f>郡山・県南!K189</f>
        <v>50</v>
      </c>
      <c r="J42" s="66">
        <f>郡山・県南!L189</f>
        <v>0</v>
      </c>
    </row>
    <row r="43" spans="1:11" ht="13.5" customHeight="1">
      <c r="A43" s="36" t="s">
        <v>210</v>
      </c>
      <c r="B43" s="75">
        <f t="shared" si="1"/>
        <v>0</v>
      </c>
      <c r="C43" s="90">
        <f>郡山・県南!E190</f>
        <v>0</v>
      </c>
      <c r="D43" s="90">
        <f>郡山・県南!F190</f>
        <v>0</v>
      </c>
      <c r="E43" s="90">
        <f>郡山・県南!G190</f>
        <v>0</v>
      </c>
      <c r="F43" s="196">
        <f>郡山・県南!H190</f>
        <v>0</v>
      </c>
      <c r="G43" s="90">
        <f>郡山・県南!I190</f>
        <v>0</v>
      </c>
      <c r="H43" s="90">
        <f>郡山・県南!J190</f>
        <v>0</v>
      </c>
      <c r="I43" s="90">
        <f>郡山・県南!K190</f>
        <v>0</v>
      </c>
      <c r="J43" s="91">
        <f>郡山・県南!L190</f>
        <v>0</v>
      </c>
    </row>
    <row r="44" spans="1:11" ht="13.5" customHeight="1">
      <c r="A44" s="50" t="s">
        <v>241</v>
      </c>
      <c r="B44" s="64">
        <f t="shared" si="1"/>
        <v>7650</v>
      </c>
      <c r="C44" s="65">
        <f>郡山・県南!E211</f>
        <v>3750</v>
      </c>
      <c r="D44" s="65">
        <f>郡山・県南!F211</f>
        <v>2800</v>
      </c>
      <c r="E44" s="65">
        <f>郡山・県南!G211</f>
        <v>300</v>
      </c>
      <c r="F44" s="188">
        <f>郡山・県南!H211</f>
        <v>400</v>
      </c>
      <c r="G44" s="65">
        <f>郡山・県南!I211</f>
        <v>100</v>
      </c>
      <c r="H44" s="65">
        <f>郡山・県南!J211</f>
        <v>200</v>
      </c>
      <c r="I44" s="65">
        <f>郡山・県南!K211</f>
        <v>100</v>
      </c>
      <c r="J44" s="66">
        <f>郡山・県南!L211</f>
        <v>0</v>
      </c>
    </row>
    <row r="45" spans="1:11" ht="13.5" customHeight="1">
      <c r="A45" s="36" t="s">
        <v>212</v>
      </c>
      <c r="B45" s="75">
        <f t="shared" si="1"/>
        <v>0</v>
      </c>
      <c r="C45" s="90">
        <f>郡山・県南!E212</f>
        <v>0</v>
      </c>
      <c r="D45" s="90">
        <f>郡山・県南!F212</f>
        <v>0</v>
      </c>
      <c r="E45" s="90">
        <f>郡山・県南!G212</f>
        <v>0</v>
      </c>
      <c r="F45" s="196">
        <f>郡山・県南!H212</f>
        <v>0</v>
      </c>
      <c r="G45" s="90">
        <f>郡山・県南!I212</f>
        <v>0</v>
      </c>
      <c r="H45" s="90">
        <f>郡山・県南!J212</f>
        <v>0</v>
      </c>
      <c r="I45" s="90">
        <f>郡山・県南!K212</f>
        <v>0</v>
      </c>
      <c r="J45" s="91">
        <f>郡山・県南!L212</f>
        <v>0</v>
      </c>
    </row>
    <row r="46" spans="1:11" ht="13.5" customHeight="1">
      <c r="A46" s="50" t="s">
        <v>240</v>
      </c>
      <c r="B46" s="64">
        <f t="shared" si="1"/>
        <v>6400</v>
      </c>
      <c r="C46" s="65">
        <f>郡山・県南!E230</f>
        <v>3500</v>
      </c>
      <c r="D46" s="65">
        <f>郡山・県南!F230</f>
        <v>2000</v>
      </c>
      <c r="E46" s="65">
        <f>郡山・県南!G230</f>
        <v>200</v>
      </c>
      <c r="F46" s="188">
        <f>郡山・県南!H230</f>
        <v>350</v>
      </c>
      <c r="G46" s="65">
        <f>郡山・県南!I230</f>
        <v>150</v>
      </c>
      <c r="H46" s="65">
        <f>郡山・県南!J230</f>
        <v>150</v>
      </c>
      <c r="I46" s="65">
        <f>郡山・県南!K230</f>
        <v>50</v>
      </c>
      <c r="J46" s="66">
        <f>郡山・県南!L230</f>
        <v>0</v>
      </c>
    </row>
    <row r="47" spans="1:11" ht="13.5" customHeight="1">
      <c r="A47" s="36" t="s">
        <v>211</v>
      </c>
      <c r="B47" s="75">
        <f t="shared" si="1"/>
        <v>0</v>
      </c>
      <c r="C47" s="90">
        <f>郡山・県南!E231</f>
        <v>0</v>
      </c>
      <c r="D47" s="90">
        <f>郡山・県南!F231</f>
        <v>0</v>
      </c>
      <c r="E47" s="90">
        <f>郡山・県南!G231</f>
        <v>0</v>
      </c>
      <c r="F47" s="196">
        <f>郡山・県南!H231</f>
        <v>0</v>
      </c>
      <c r="G47" s="90">
        <f>郡山・県南!I231</f>
        <v>0</v>
      </c>
      <c r="H47" s="90">
        <f>郡山・県南!J231</f>
        <v>0</v>
      </c>
      <c r="I47" s="90">
        <f>郡山・県南!K231</f>
        <v>0</v>
      </c>
      <c r="J47" s="91">
        <f>郡山・県南!L231</f>
        <v>0</v>
      </c>
    </row>
    <row r="48" spans="1:11" ht="11.25" customHeight="1">
      <c r="A48" s="37"/>
      <c r="B48" s="92" t="s">
        <v>244</v>
      </c>
      <c r="C48" s="93"/>
      <c r="D48" s="93"/>
      <c r="E48" s="93"/>
      <c r="F48" s="93"/>
      <c r="G48" s="199"/>
      <c r="H48" s="93"/>
      <c r="I48" s="93"/>
      <c r="J48" s="94"/>
      <c r="K48" s="47"/>
    </row>
    <row r="49" spans="1:12" ht="11.25" customHeight="1">
      <c r="A49" s="36" t="s">
        <v>205</v>
      </c>
      <c r="B49" s="95"/>
      <c r="C49" s="96"/>
      <c r="D49" s="96"/>
      <c r="E49" s="96"/>
      <c r="F49" s="96"/>
      <c r="G49" s="200"/>
      <c r="H49" s="96"/>
      <c r="I49" s="96"/>
      <c r="J49" s="97"/>
      <c r="K49" s="47"/>
    </row>
    <row r="50" spans="1:12" ht="13.5" customHeight="1">
      <c r="A50" s="51" t="s">
        <v>345</v>
      </c>
      <c r="B50" s="72">
        <f t="shared" ref="B50:B65" si="3">SUM(C50:J50)</f>
        <v>10100</v>
      </c>
      <c r="C50" s="73">
        <f>福島・伊達!E167</f>
        <v>5750</v>
      </c>
      <c r="D50" s="73">
        <f>福島・伊達!F167</f>
        <v>3100</v>
      </c>
      <c r="E50" s="73">
        <f>福島・伊達!G167</f>
        <v>350</v>
      </c>
      <c r="F50" s="189">
        <f>福島・伊達!H167</f>
        <v>350</v>
      </c>
      <c r="G50" s="73">
        <f>福島・伊達!I167</f>
        <v>150</v>
      </c>
      <c r="H50" s="73">
        <f>福島・伊達!J167</f>
        <v>300</v>
      </c>
      <c r="I50" s="73">
        <f>福島・伊達!K167</f>
        <v>100</v>
      </c>
      <c r="J50" s="74">
        <f>福島・伊達!L167</f>
        <v>0</v>
      </c>
      <c r="K50" s="47"/>
    </row>
    <row r="51" spans="1:12" ht="13.5" customHeight="1">
      <c r="A51" s="36" t="s">
        <v>204</v>
      </c>
      <c r="B51" s="67">
        <f t="shared" si="3"/>
        <v>0</v>
      </c>
      <c r="C51" s="68">
        <f>福島・伊達!E168</f>
        <v>0</v>
      </c>
      <c r="D51" s="68">
        <f>福島・伊達!F168</f>
        <v>0</v>
      </c>
      <c r="E51" s="68">
        <f>福島・伊達!G168</f>
        <v>0</v>
      </c>
      <c r="F51" s="184">
        <f>福島・伊達!H168</f>
        <v>0</v>
      </c>
      <c r="G51" s="198">
        <f>福島・伊達!I168</f>
        <v>0</v>
      </c>
      <c r="H51" s="68">
        <f>福島・伊達!J168</f>
        <v>0</v>
      </c>
      <c r="I51" s="68">
        <f>福島・伊達!K168</f>
        <v>0</v>
      </c>
      <c r="J51" s="69">
        <f>福島・伊達!L168</f>
        <v>0</v>
      </c>
      <c r="K51" s="47"/>
      <c r="L51" s="48"/>
    </row>
    <row r="52" spans="1:12" ht="13.5" customHeight="1">
      <c r="A52" s="50" t="s">
        <v>344</v>
      </c>
      <c r="B52" s="80">
        <f t="shared" si="3"/>
        <v>4000</v>
      </c>
      <c r="C52" s="59">
        <f>いわき・相双!E205</f>
        <v>2550</v>
      </c>
      <c r="D52" s="59">
        <f>いわき・相双!F205</f>
        <v>1150</v>
      </c>
      <c r="E52" s="59">
        <f>いわき・相双!G205</f>
        <v>150</v>
      </c>
      <c r="F52" s="186">
        <f>いわき・相双!H205</f>
        <v>150</v>
      </c>
      <c r="G52" s="59">
        <f>いわき・相双!I205</f>
        <v>0</v>
      </c>
      <c r="H52" s="59">
        <f>いわき・相双!J205</f>
        <v>0</v>
      </c>
      <c r="I52" s="59">
        <f>いわき・相双!K205</f>
        <v>0</v>
      </c>
      <c r="J52" s="60">
        <f>いわき・相双!L205</f>
        <v>0</v>
      </c>
    </row>
    <row r="53" spans="1:12" ht="13.5" customHeight="1">
      <c r="A53" s="36" t="s">
        <v>214</v>
      </c>
      <c r="B53" s="67">
        <f t="shared" si="3"/>
        <v>0</v>
      </c>
      <c r="C53" s="83">
        <f>いわき・相双!E206</f>
        <v>0</v>
      </c>
      <c r="D53" s="83">
        <f>いわき・相双!F206</f>
        <v>0</v>
      </c>
      <c r="E53" s="83">
        <f>いわき・相双!G206</f>
        <v>0</v>
      </c>
      <c r="F53" s="193">
        <f>いわき・相双!H206</f>
        <v>0</v>
      </c>
      <c r="G53" s="83">
        <f>いわき・相双!I206</f>
        <v>0</v>
      </c>
      <c r="H53" s="83">
        <f>いわき・相双!J206</f>
        <v>0</v>
      </c>
      <c r="I53" s="83">
        <f>いわき・相双!K206</f>
        <v>0</v>
      </c>
      <c r="J53" s="84">
        <f>いわき・相双!L206</f>
        <v>0</v>
      </c>
    </row>
    <row r="54" spans="1:12" ht="13.5" customHeight="1">
      <c r="A54" s="50" t="s">
        <v>243</v>
      </c>
      <c r="B54" s="80">
        <f t="shared" si="3"/>
        <v>1300</v>
      </c>
      <c r="C54" s="59">
        <f>いわき・相双!E210</f>
        <v>950</v>
      </c>
      <c r="D54" s="59">
        <f>いわき・相双!F210</f>
        <v>150</v>
      </c>
      <c r="E54" s="59">
        <f>いわき・相双!G210</f>
        <v>50</v>
      </c>
      <c r="F54" s="186">
        <f>いわき・相双!H210</f>
        <v>50</v>
      </c>
      <c r="G54" s="59">
        <f>いわき・相双!I210</f>
        <v>0</v>
      </c>
      <c r="H54" s="59">
        <f>いわき・相双!J210</f>
        <v>50</v>
      </c>
      <c r="I54" s="59">
        <f>いわき・相双!K210</f>
        <v>0</v>
      </c>
      <c r="J54" s="60">
        <f>いわき・相双!L210</f>
        <v>50</v>
      </c>
    </row>
    <row r="55" spans="1:12" ht="13.5" customHeight="1">
      <c r="A55" s="35" t="s">
        <v>215</v>
      </c>
      <c r="B55" s="98">
        <f t="shared" si="3"/>
        <v>0</v>
      </c>
      <c r="C55" s="99">
        <f>いわき・相双!E211</f>
        <v>0</v>
      </c>
      <c r="D55" s="99">
        <f>いわき・相双!F211</f>
        <v>0</v>
      </c>
      <c r="E55" s="99">
        <f>いわき・相双!G211</f>
        <v>0</v>
      </c>
      <c r="F55" s="197">
        <f>いわき・相双!H211</f>
        <v>0</v>
      </c>
      <c r="G55" s="99">
        <f>いわき・相双!I211</f>
        <v>0</v>
      </c>
      <c r="H55" s="99">
        <f>いわき・相双!J211</f>
        <v>0</v>
      </c>
      <c r="I55" s="99">
        <f>いわき・相双!K211</f>
        <v>0</v>
      </c>
      <c r="J55" s="100">
        <f>いわき・相双!L211</f>
        <v>0</v>
      </c>
    </row>
    <row r="56" spans="1:12" ht="13.5" customHeight="1">
      <c r="A56" s="50" t="s">
        <v>236</v>
      </c>
      <c r="B56" s="80">
        <f t="shared" si="3"/>
        <v>6200</v>
      </c>
      <c r="C56" s="59">
        <f>会津!E86</f>
        <v>4200</v>
      </c>
      <c r="D56" s="59">
        <f>会津!F86</f>
        <v>1050</v>
      </c>
      <c r="E56" s="59">
        <f>会津!G86</f>
        <v>400</v>
      </c>
      <c r="F56" s="186">
        <f>会津!H86</f>
        <v>300</v>
      </c>
      <c r="G56" s="59">
        <f>会津!I86</f>
        <v>150</v>
      </c>
      <c r="H56" s="59">
        <f>会津!J86</f>
        <v>100</v>
      </c>
      <c r="I56" s="59">
        <f>会津!K86</f>
        <v>0</v>
      </c>
      <c r="J56" s="60">
        <f>会津!L86</f>
        <v>0</v>
      </c>
    </row>
    <row r="57" spans="1:12" ht="13.5" customHeight="1">
      <c r="A57" s="36" t="s">
        <v>207</v>
      </c>
      <c r="B57" s="67">
        <f t="shared" si="3"/>
        <v>0</v>
      </c>
      <c r="C57" s="83">
        <f>会津!E87</f>
        <v>0</v>
      </c>
      <c r="D57" s="83">
        <f>会津!F87</f>
        <v>0</v>
      </c>
      <c r="E57" s="83">
        <f>会津!G87</f>
        <v>0</v>
      </c>
      <c r="F57" s="193">
        <f>会津!H87</f>
        <v>0</v>
      </c>
      <c r="G57" s="83">
        <f>会津!I87</f>
        <v>0</v>
      </c>
      <c r="H57" s="83">
        <f>会津!J87</f>
        <v>0</v>
      </c>
      <c r="I57" s="83">
        <f>会津!K87</f>
        <v>0</v>
      </c>
      <c r="J57" s="84">
        <f>会津!L87</f>
        <v>0</v>
      </c>
    </row>
    <row r="58" spans="1:12" ht="13.5" customHeight="1">
      <c r="A58" s="50" t="s">
        <v>238</v>
      </c>
      <c r="B58" s="80">
        <f t="shared" si="3"/>
        <v>7950</v>
      </c>
      <c r="C58" s="59">
        <f>会津!E105</f>
        <v>5450</v>
      </c>
      <c r="D58" s="59">
        <f>会津!F105</f>
        <v>1450</v>
      </c>
      <c r="E58" s="59">
        <f>会津!G105</f>
        <v>400</v>
      </c>
      <c r="F58" s="186">
        <f>会津!H105</f>
        <v>300</v>
      </c>
      <c r="G58" s="59">
        <f>会津!I105</f>
        <v>200</v>
      </c>
      <c r="H58" s="59">
        <f>会津!J105</f>
        <v>100</v>
      </c>
      <c r="I58" s="59">
        <f>会津!K105</f>
        <v>50</v>
      </c>
      <c r="J58" s="60">
        <f>会津!L105</f>
        <v>0</v>
      </c>
    </row>
    <row r="59" spans="1:12" ht="13.5" customHeight="1">
      <c r="A59" s="36" t="s">
        <v>209</v>
      </c>
      <c r="B59" s="67">
        <f t="shared" si="3"/>
        <v>0</v>
      </c>
      <c r="C59" s="83">
        <f>会津!E106</f>
        <v>0</v>
      </c>
      <c r="D59" s="83">
        <f>会津!F106</f>
        <v>0</v>
      </c>
      <c r="E59" s="83">
        <f>会津!G106</f>
        <v>0</v>
      </c>
      <c r="F59" s="193">
        <f>会津!H106</f>
        <v>0</v>
      </c>
      <c r="G59" s="83">
        <f>会津!I106</f>
        <v>0</v>
      </c>
      <c r="H59" s="83">
        <f>会津!J106</f>
        <v>0</v>
      </c>
      <c r="I59" s="83">
        <f>会津!K106</f>
        <v>0</v>
      </c>
      <c r="J59" s="84">
        <f>会津!L106</f>
        <v>0</v>
      </c>
    </row>
    <row r="60" spans="1:12" ht="13.5" customHeight="1">
      <c r="A60" s="50" t="s">
        <v>237</v>
      </c>
      <c r="B60" s="80">
        <f t="shared" si="3"/>
        <v>5550</v>
      </c>
      <c r="C60" s="59">
        <f>会津!E129</f>
        <v>3500</v>
      </c>
      <c r="D60" s="59">
        <f>会津!F129</f>
        <v>1250</v>
      </c>
      <c r="E60" s="59">
        <f>会津!G129</f>
        <v>300</v>
      </c>
      <c r="F60" s="186">
        <f>会津!H129</f>
        <v>200</v>
      </c>
      <c r="G60" s="59">
        <f>会津!I129</f>
        <v>150</v>
      </c>
      <c r="H60" s="59">
        <f>会津!J129</f>
        <v>100</v>
      </c>
      <c r="I60" s="59">
        <f>会津!K129</f>
        <v>50</v>
      </c>
      <c r="J60" s="60">
        <f>会津!L129</f>
        <v>0</v>
      </c>
    </row>
    <row r="61" spans="1:12" ht="13.5" customHeight="1">
      <c r="A61" s="36" t="s">
        <v>208</v>
      </c>
      <c r="B61" s="67">
        <f t="shared" si="3"/>
        <v>0</v>
      </c>
      <c r="C61" s="83">
        <f>会津!E130</f>
        <v>0</v>
      </c>
      <c r="D61" s="83">
        <f>会津!F130</f>
        <v>0</v>
      </c>
      <c r="E61" s="83">
        <f>会津!G130</f>
        <v>0</v>
      </c>
      <c r="F61" s="193">
        <f>会津!H130</f>
        <v>0</v>
      </c>
      <c r="G61" s="83">
        <f>会津!I130</f>
        <v>0</v>
      </c>
      <c r="H61" s="83">
        <f>会津!J130</f>
        <v>0</v>
      </c>
      <c r="I61" s="83">
        <f>会津!K130</f>
        <v>0</v>
      </c>
      <c r="J61" s="84">
        <f>会津!L130</f>
        <v>0</v>
      </c>
    </row>
    <row r="62" spans="1:12" ht="13.5" customHeight="1">
      <c r="A62" s="50" t="s">
        <v>343</v>
      </c>
      <c r="B62" s="80">
        <f t="shared" si="3"/>
        <v>6550</v>
      </c>
      <c r="C62" s="59">
        <f>会津!E150</f>
        <v>4300</v>
      </c>
      <c r="D62" s="59">
        <f>会津!F150</f>
        <v>1550</v>
      </c>
      <c r="E62" s="59">
        <f>会津!G150</f>
        <v>300</v>
      </c>
      <c r="F62" s="186">
        <f>会津!H150</f>
        <v>250</v>
      </c>
      <c r="G62" s="59">
        <f>会津!I150</f>
        <v>100</v>
      </c>
      <c r="H62" s="59">
        <f>会津!J150</f>
        <v>50</v>
      </c>
      <c r="I62" s="59">
        <f>会津!K150</f>
        <v>0</v>
      </c>
      <c r="J62" s="60">
        <f>会津!L150</f>
        <v>0</v>
      </c>
      <c r="K62" s="47"/>
    </row>
    <row r="63" spans="1:12" ht="13.5" customHeight="1" thickBot="1">
      <c r="A63" s="36" t="s">
        <v>206</v>
      </c>
      <c r="B63" s="67">
        <f t="shared" si="3"/>
        <v>0</v>
      </c>
      <c r="C63" s="68">
        <f>会津!E151</f>
        <v>0</v>
      </c>
      <c r="D63" s="68">
        <f>会津!F151</f>
        <v>0</v>
      </c>
      <c r="E63" s="68">
        <f>会津!G151</f>
        <v>0</v>
      </c>
      <c r="F63" s="184">
        <f>会津!H151</f>
        <v>0</v>
      </c>
      <c r="G63" s="83">
        <f>会津!I151</f>
        <v>0</v>
      </c>
      <c r="H63" s="68">
        <f>会津!J151</f>
        <v>0</v>
      </c>
      <c r="I63" s="68">
        <f>会津!K151</f>
        <v>0</v>
      </c>
      <c r="J63" s="69">
        <f>会津!L151</f>
        <v>0</v>
      </c>
      <c r="K63" s="47"/>
    </row>
    <row r="64" spans="1:12" ht="13.5" customHeight="1">
      <c r="A64" s="461" t="s">
        <v>216</v>
      </c>
      <c r="B64" s="85">
        <f>SUM(C64:J64)</f>
        <v>70750</v>
      </c>
      <c r="C64" s="86">
        <f>SUM(C50,C62,C56,C60,C58,C42,C46,C44,C40,C52,C54)</f>
        <v>44200</v>
      </c>
      <c r="D64" s="86">
        <f>SUM(D50,D62,D56,D60,D58,D42,D46,D44,D40,D52,D54)</f>
        <v>17200</v>
      </c>
      <c r="E64" s="86">
        <f t="shared" ref="E64:J64" si="4">SUM(E50,E62,E56,E60,E58,E42,E46,E44,E40,E52,E54)</f>
        <v>3250</v>
      </c>
      <c r="F64" s="194">
        <f t="shared" si="4"/>
        <v>2850</v>
      </c>
      <c r="G64" s="86">
        <f>SUM(G50,G62,G56,G60,G58,G42,G46,G44,G40,G52,G54)</f>
        <v>1300</v>
      </c>
      <c r="H64" s="86">
        <f>SUM(H50,H62,H56,H60,H58,H42,H46,H44,H40,H52,H54)</f>
        <v>1400</v>
      </c>
      <c r="I64" s="86">
        <f t="shared" si="4"/>
        <v>500</v>
      </c>
      <c r="J64" s="87">
        <f t="shared" si="4"/>
        <v>50</v>
      </c>
    </row>
    <row r="65" spans="1:10" ht="13.5" customHeight="1" thickBot="1">
      <c r="A65" s="462"/>
      <c r="B65" s="61">
        <f t="shared" si="3"/>
        <v>0</v>
      </c>
      <c r="C65" s="88">
        <f>SUM(C51,C63,C57,C61,C59,C43,C47,C45,C41,C53,C55)</f>
        <v>0</v>
      </c>
      <c r="D65" s="88">
        <f>SUM(D51,D63,D57,D61,D59,D43,D47,D45,D41,D53,D55)</f>
        <v>0</v>
      </c>
      <c r="E65" s="88">
        <f t="shared" ref="E65:J65" si="5">SUM(E51,E63,E57,E61,E59,E43,E47,E45,E41,E53,E55)</f>
        <v>0</v>
      </c>
      <c r="F65" s="195">
        <f t="shared" si="5"/>
        <v>0</v>
      </c>
      <c r="G65" s="88">
        <f>SUM(G51,G63,G57,G61,G59,G43,G47,G45,G41,G53,G55)</f>
        <v>0</v>
      </c>
      <c r="H65" s="88">
        <f>SUM(H51,H63,H57,H61,H59,H43,H47,H45,H41,H53,H55)</f>
        <v>0</v>
      </c>
      <c r="I65" s="88">
        <f t="shared" si="5"/>
        <v>0</v>
      </c>
      <c r="J65" s="89">
        <f t="shared" si="5"/>
        <v>0</v>
      </c>
    </row>
    <row r="66" spans="1:10">
      <c r="A66" s="251"/>
      <c r="B66" s="251"/>
      <c r="C66" s="338"/>
      <c r="D66" s="251"/>
      <c r="E66" s="338"/>
      <c r="F66" s="337"/>
      <c r="G66" s="338"/>
      <c r="H66" s="251"/>
      <c r="I66" s="338"/>
    </row>
  </sheetData>
  <sheetProtection algorithmName="SHA-512" hashValue="x/5biR/MpX9gD5VScc6/n43qSeOawX9QukEw8OL89ssnPUAnNkX0nBYmasXW/0e7wt+JBdKa3zIy0fGCa8z74g==" saltValue="3ANDfkJVpXqRNga9dzjSQg==" spinCount="100000" sheet="1" objects="1" scenarios="1"/>
  <mergeCells count="20">
    <mergeCell ref="H6:J7"/>
    <mergeCell ref="A64:A65"/>
    <mergeCell ref="A8:J8"/>
    <mergeCell ref="G6:G7"/>
    <mergeCell ref="A38:A39"/>
    <mergeCell ref="A10:A11"/>
    <mergeCell ref="A6:C7"/>
    <mergeCell ref="D6:F7"/>
    <mergeCell ref="I1:J1"/>
    <mergeCell ref="A5:C5"/>
    <mergeCell ref="D5:F5"/>
    <mergeCell ref="A2:B2"/>
    <mergeCell ref="A3:B4"/>
    <mergeCell ref="F2:H2"/>
    <mergeCell ref="I2:J2"/>
    <mergeCell ref="I3:J4"/>
    <mergeCell ref="C2:E2"/>
    <mergeCell ref="C3:E4"/>
    <mergeCell ref="F3:H4"/>
    <mergeCell ref="H5:J5"/>
  </mergeCells>
  <phoneticPr fontId="5"/>
  <conditionalFormatting sqref="B11:J11 B13:J13 B15:J15 B17:J17 B19:J19 B21:J21 B23:J23 B25:J25 B27:J27 B29:J29 B31:J31 B33:J33 B35:J35 B37:J37 B39:J39 B41:J41 B43:J43 B45:J45 B47:J47 B51:J51 B53:J53 B55:J55 B57:J57 B59:J59 B61:J61 B63:J63 B65:J65">
    <cfRule type="expression" dxfId="201" priority="1" stopIfTrue="1">
      <formula>B10&lt;B11</formula>
    </cfRule>
  </conditionalFormatting>
  <printOptions horizontalCentered="1"/>
  <pageMargins left="0.19685039370078741" right="0.19685039370078741" top="0.31496062992125984" bottom="0.11811023622047245" header="0.11811023622047245" footer="0.51181102362204722"/>
  <pageSetup paperSize="9" orientation="portrait" verticalDpi="300" r:id="rId1"/>
  <headerFooter alignWithMargins="0">
    <oddHeader>&amp;L銘柄別折込部数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274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5.25" style="233" hidden="1" customWidth="1"/>
    <col min="2" max="2" width="6.375" style="233" customWidth="1"/>
    <col min="3" max="3" width="8.375" style="233" customWidth="1"/>
    <col min="4" max="4" width="8.625" style="233" customWidth="1"/>
    <col min="5" max="10" width="7.25" style="233" customWidth="1"/>
    <col min="11" max="12" width="6.875" style="233" customWidth="1"/>
    <col min="13" max="13" width="19.5" style="233" customWidth="1"/>
    <col min="14" max="16384" width="9" style="233"/>
  </cols>
  <sheetData>
    <row r="1" spans="1:15" ht="17.25" customHeight="1">
      <c r="B1" s="533" t="s">
        <v>0</v>
      </c>
      <c r="C1" s="533"/>
      <c r="D1" s="247" t="str">
        <f>市郡別合計!$B$1</f>
        <v>Ver.1.02</v>
      </c>
      <c r="E1" s="513" t="s">
        <v>340</v>
      </c>
      <c r="F1" s="513"/>
      <c r="G1" s="513"/>
      <c r="H1" s="406" t="s">
        <v>619</v>
      </c>
      <c r="I1" s="405"/>
      <c r="J1" s="405"/>
      <c r="K1" s="405"/>
      <c r="M1" s="346" t="str">
        <f>市郡別合計!$I$1</f>
        <v>2025/11/15 改定部数</v>
      </c>
      <c r="O1" s="404"/>
    </row>
    <row r="2" spans="1:15" ht="13.5" customHeight="1">
      <c r="B2" s="506" t="s">
        <v>250</v>
      </c>
      <c r="C2" s="507"/>
      <c r="D2" s="507"/>
      <c r="E2" s="508"/>
      <c r="F2" s="473" t="s">
        <v>245</v>
      </c>
      <c r="G2" s="474"/>
      <c r="H2" s="474"/>
      <c r="I2" s="475"/>
      <c r="J2" s="482" t="s">
        <v>275</v>
      </c>
      <c r="K2" s="483"/>
      <c r="L2" s="484"/>
      <c r="M2" s="348" t="s">
        <v>249</v>
      </c>
    </row>
    <row r="3" spans="1:15" ht="13.5" customHeight="1">
      <c r="B3" s="500">
        <f>市郡別合計!$A$3</f>
        <v>0</v>
      </c>
      <c r="C3" s="501"/>
      <c r="D3" s="501"/>
      <c r="E3" s="502"/>
      <c r="F3" s="527">
        <f>市郡別合計!$C$3</f>
        <v>0</v>
      </c>
      <c r="G3" s="528"/>
      <c r="H3" s="528"/>
      <c r="I3" s="529"/>
      <c r="J3" s="485">
        <f>市郡別合計!$F$3</f>
        <v>0</v>
      </c>
      <c r="K3" s="486"/>
      <c r="L3" s="487"/>
      <c r="M3" s="518">
        <f>市郡別合計!$I$3</f>
        <v>0</v>
      </c>
    </row>
    <row r="4" spans="1:15" ht="13.5" customHeight="1">
      <c r="B4" s="503"/>
      <c r="C4" s="504"/>
      <c r="D4" s="504"/>
      <c r="E4" s="505"/>
      <c r="F4" s="530"/>
      <c r="G4" s="531"/>
      <c r="H4" s="531"/>
      <c r="I4" s="532"/>
      <c r="J4" s="488"/>
      <c r="K4" s="489"/>
      <c r="L4" s="490"/>
      <c r="M4" s="519"/>
    </row>
    <row r="5" spans="1:15" ht="13.5" customHeight="1">
      <c r="B5" s="553" t="s">
        <v>251</v>
      </c>
      <c r="C5" s="554"/>
      <c r="D5" s="554"/>
      <c r="E5" s="554"/>
      <c r="F5" s="555"/>
      <c r="G5" s="491" t="s">
        <v>252</v>
      </c>
      <c r="H5" s="492"/>
      <c r="I5" s="492"/>
      <c r="J5" s="492"/>
      <c r="K5" s="493"/>
      <c r="L5" s="13" t="s">
        <v>247</v>
      </c>
      <c r="M5" s="349" t="s">
        <v>248</v>
      </c>
    </row>
    <row r="6" spans="1:15" ht="13.5" customHeight="1">
      <c r="B6" s="494">
        <f>市郡別合計!$A$6</f>
        <v>0</v>
      </c>
      <c r="C6" s="495"/>
      <c r="D6" s="495"/>
      <c r="E6" s="495"/>
      <c r="F6" s="496"/>
      <c r="G6" s="547">
        <f>市郡別合計!$D$6</f>
        <v>0</v>
      </c>
      <c r="H6" s="548"/>
      <c r="I6" s="548"/>
      <c r="J6" s="548"/>
      <c r="K6" s="549"/>
      <c r="L6" s="476">
        <f>市郡別合計!$G$6</f>
        <v>0</v>
      </c>
      <c r="M6" s="478">
        <f>市郡別合計!$H$6</f>
        <v>0</v>
      </c>
    </row>
    <row r="7" spans="1:15" ht="13.5" customHeight="1">
      <c r="B7" s="497"/>
      <c r="C7" s="498"/>
      <c r="D7" s="498"/>
      <c r="E7" s="498"/>
      <c r="F7" s="499"/>
      <c r="G7" s="550"/>
      <c r="H7" s="551"/>
      <c r="I7" s="551"/>
      <c r="J7" s="551"/>
      <c r="K7" s="552"/>
      <c r="L7" s="477"/>
      <c r="M7" s="479"/>
    </row>
    <row r="8" spans="1:15" ht="8.25" customHeight="1">
      <c r="B8" s="2"/>
    </row>
    <row r="9" spans="1:15" ht="13.5" customHeight="1">
      <c r="B9" s="525" t="s">
        <v>1</v>
      </c>
      <c r="C9" s="526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15" ht="24.95" customHeight="1">
      <c r="B10" s="509" t="s">
        <v>387</v>
      </c>
      <c r="C10" s="510"/>
      <c r="I10" s="350"/>
      <c r="M10" s="351"/>
    </row>
    <row r="11" spans="1:15" ht="13.5" customHeight="1">
      <c r="A11" s="412" t="s">
        <v>664</v>
      </c>
      <c r="B11" s="6" t="s">
        <v>463</v>
      </c>
      <c r="C11" s="353"/>
      <c r="D11" s="64">
        <f>SUM(E11:L11)</f>
        <v>1800</v>
      </c>
      <c r="E11" s="65">
        <v>1400</v>
      </c>
      <c r="F11" s="65"/>
      <c r="G11" s="65"/>
      <c r="H11" s="188"/>
      <c r="I11" s="65">
        <v>150</v>
      </c>
      <c r="J11" s="65">
        <v>200</v>
      </c>
      <c r="K11" s="65">
        <v>50</v>
      </c>
      <c r="L11" s="102"/>
      <c r="M11" s="480"/>
    </row>
    <row r="12" spans="1:15" ht="13.5" customHeight="1">
      <c r="B12" s="8"/>
      <c r="C12" s="374"/>
      <c r="D12" s="75">
        <f t="shared" ref="D12:D50" si="0">SUM(E12:L12)</f>
        <v>0</v>
      </c>
      <c r="E12" s="156"/>
      <c r="F12" s="90"/>
      <c r="G12" s="90"/>
      <c r="H12" s="196"/>
      <c r="I12" s="157"/>
      <c r="J12" s="156"/>
      <c r="K12" s="156"/>
      <c r="L12" s="104"/>
      <c r="M12" s="481"/>
    </row>
    <row r="13" spans="1:15" ht="13.5" customHeight="1">
      <c r="A13" s="412" t="s">
        <v>665</v>
      </c>
      <c r="B13" s="560" t="s">
        <v>464</v>
      </c>
      <c r="C13" s="561"/>
      <c r="D13" s="101">
        <f t="shared" si="0"/>
        <v>2850</v>
      </c>
      <c r="E13" s="65">
        <v>2100</v>
      </c>
      <c r="F13" s="65"/>
      <c r="G13" s="65"/>
      <c r="H13" s="188"/>
      <c r="I13" s="65">
        <v>200</v>
      </c>
      <c r="J13" s="65">
        <v>500</v>
      </c>
      <c r="K13" s="65">
        <v>50</v>
      </c>
      <c r="L13" s="102"/>
      <c r="M13" s="480"/>
    </row>
    <row r="14" spans="1:15" ht="13.5" customHeight="1">
      <c r="B14" s="562"/>
      <c r="C14" s="563"/>
      <c r="D14" s="103">
        <f t="shared" si="0"/>
        <v>0</v>
      </c>
      <c r="E14" s="157"/>
      <c r="F14" s="106"/>
      <c r="G14" s="106"/>
      <c r="H14" s="203"/>
      <c r="I14" s="157"/>
      <c r="J14" s="157"/>
      <c r="K14" s="157"/>
      <c r="L14" s="109"/>
      <c r="M14" s="481"/>
    </row>
    <row r="15" spans="1:15" ht="13.5" customHeight="1">
      <c r="B15" s="6" t="s">
        <v>465</v>
      </c>
      <c r="C15" s="353"/>
      <c r="D15" s="101">
        <f t="shared" si="0"/>
        <v>2850</v>
      </c>
      <c r="E15" s="65">
        <f>SUM(E17,E19)</f>
        <v>2400</v>
      </c>
      <c r="F15" s="65">
        <f>SUM(F17,F19)</f>
        <v>0</v>
      </c>
      <c r="G15" s="65">
        <f t="shared" ref="G15:L15" si="1">SUM(G17,G19)</f>
        <v>0</v>
      </c>
      <c r="H15" s="188">
        <f t="shared" si="1"/>
        <v>0</v>
      </c>
      <c r="I15" s="65">
        <f>SUM(I17,I19)</f>
        <v>200</v>
      </c>
      <c r="J15" s="65">
        <f>SUM(J17,J19)</f>
        <v>200</v>
      </c>
      <c r="K15" s="65">
        <f t="shared" si="1"/>
        <v>50</v>
      </c>
      <c r="L15" s="105">
        <f t="shared" si="1"/>
        <v>0</v>
      </c>
      <c r="M15" s="480"/>
    </row>
    <row r="16" spans="1:15" ht="13.5" customHeight="1">
      <c r="B16" s="8"/>
      <c r="C16" s="354"/>
      <c r="D16" s="103">
        <f t="shared" si="0"/>
        <v>0</v>
      </c>
      <c r="E16" s="106">
        <f>SUM(E18,E20)</f>
        <v>0</v>
      </c>
      <c r="F16" s="106"/>
      <c r="G16" s="106"/>
      <c r="H16" s="203"/>
      <c r="I16" s="106">
        <f>SUM(I18,I20)</f>
        <v>0</v>
      </c>
      <c r="J16" s="106">
        <f>SUM(J18,J20)</f>
        <v>0</v>
      </c>
      <c r="K16" s="106">
        <f>SUM(K18,K20)</f>
        <v>0</v>
      </c>
      <c r="L16" s="107"/>
      <c r="M16" s="481"/>
    </row>
    <row r="17" spans="1:13" ht="13.5" customHeight="1">
      <c r="A17" s="412" t="s">
        <v>666</v>
      </c>
      <c r="B17" s="6" t="s">
        <v>317</v>
      </c>
      <c r="C17" s="353"/>
      <c r="D17" s="101">
        <f t="shared" si="0"/>
        <v>2500</v>
      </c>
      <c r="E17" s="65">
        <v>2050</v>
      </c>
      <c r="F17" s="65"/>
      <c r="G17" s="65"/>
      <c r="H17" s="188"/>
      <c r="I17" s="65">
        <v>200</v>
      </c>
      <c r="J17" s="65">
        <v>200</v>
      </c>
      <c r="K17" s="65">
        <v>50</v>
      </c>
      <c r="L17" s="102"/>
      <c r="M17" s="480"/>
    </row>
    <row r="18" spans="1:13" ht="13.5" customHeight="1">
      <c r="B18" s="8"/>
      <c r="C18" s="354"/>
      <c r="D18" s="103">
        <f t="shared" si="0"/>
        <v>0</v>
      </c>
      <c r="E18" s="157"/>
      <c r="F18" s="106"/>
      <c r="G18" s="106"/>
      <c r="H18" s="203"/>
      <c r="I18" s="157"/>
      <c r="J18" s="157"/>
      <c r="K18" s="157"/>
      <c r="L18" s="109"/>
      <c r="M18" s="481"/>
    </row>
    <row r="19" spans="1:13" ht="13.5" customHeight="1">
      <c r="A19" s="412" t="s">
        <v>667</v>
      </c>
      <c r="B19" s="6" t="s">
        <v>318</v>
      </c>
      <c r="C19" s="353"/>
      <c r="D19" s="101">
        <f t="shared" si="0"/>
        <v>350</v>
      </c>
      <c r="E19" s="65">
        <v>350</v>
      </c>
      <c r="F19" s="65"/>
      <c r="G19" s="65"/>
      <c r="H19" s="188"/>
      <c r="I19" s="65"/>
      <c r="J19" s="65"/>
      <c r="K19" s="65"/>
      <c r="L19" s="102"/>
      <c r="M19" s="480"/>
    </row>
    <row r="20" spans="1:13" ht="13.5" customHeight="1">
      <c r="B20" s="8"/>
      <c r="C20" s="354"/>
      <c r="D20" s="103">
        <f t="shared" si="0"/>
        <v>0</v>
      </c>
      <c r="E20" s="158"/>
      <c r="F20" s="90"/>
      <c r="G20" s="90"/>
      <c r="H20" s="196"/>
      <c r="I20" s="90"/>
      <c r="J20" s="90"/>
      <c r="K20" s="90"/>
      <c r="L20" s="109"/>
      <c r="M20" s="481"/>
    </row>
    <row r="21" spans="1:13" ht="13.5" customHeight="1">
      <c r="A21" s="233" t="s">
        <v>625</v>
      </c>
      <c r="B21" s="6" t="s">
        <v>11</v>
      </c>
      <c r="C21" s="353"/>
      <c r="D21" s="101">
        <f t="shared" si="0"/>
        <v>3200</v>
      </c>
      <c r="E21" s="65">
        <v>2800</v>
      </c>
      <c r="F21" s="65"/>
      <c r="G21" s="65"/>
      <c r="H21" s="188"/>
      <c r="I21" s="65">
        <v>150</v>
      </c>
      <c r="J21" s="65">
        <v>200</v>
      </c>
      <c r="K21" s="65">
        <v>50</v>
      </c>
      <c r="L21" s="102"/>
      <c r="M21" s="480"/>
    </row>
    <row r="22" spans="1:13" ht="13.5" customHeight="1">
      <c r="B22" s="8"/>
      <c r="C22" s="354"/>
      <c r="D22" s="103">
        <f t="shared" si="0"/>
        <v>0</v>
      </c>
      <c r="E22" s="157"/>
      <c r="F22" s="106"/>
      <c r="G22" s="106"/>
      <c r="H22" s="203"/>
      <c r="I22" s="157"/>
      <c r="J22" s="157"/>
      <c r="K22" s="157"/>
      <c r="L22" s="109"/>
      <c r="M22" s="481"/>
    </row>
    <row r="23" spans="1:13" ht="13.5" customHeight="1">
      <c r="A23" s="420" t="s">
        <v>886</v>
      </c>
      <c r="B23" s="6" t="s">
        <v>885</v>
      </c>
      <c r="C23" s="353"/>
      <c r="D23" s="101">
        <f t="shared" si="0"/>
        <v>2600</v>
      </c>
      <c r="E23" s="65">
        <v>2300</v>
      </c>
      <c r="F23" s="65"/>
      <c r="G23" s="65"/>
      <c r="H23" s="188"/>
      <c r="I23" s="65">
        <v>100</v>
      </c>
      <c r="J23" s="65">
        <v>150</v>
      </c>
      <c r="K23" s="65">
        <v>50</v>
      </c>
      <c r="L23" s="105"/>
      <c r="M23" s="480"/>
    </row>
    <row r="24" spans="1:13" ht="13.5" customHeight="1">
      <c r="B24" s="8"/>
      <c r="C24" s="354"/>
      <c r="D24" s="103">
        <f t="shared" si="0"/>
        <v>0</v>
      </c>
      <c r="E24" s="157"/>
      <c r="F24" s="106"/>
      <c r="G24" s="106"/>
      <c r="H24" s="203"/>
      <c r="I24" s="157"/>
      <c r="J24" s="157"/>
      <c r="K24" s="157"/>
      <c r="L24" s="109"/>
      <c r="M24" s="481"/>
    </row>
    <row r="25" spans="1:13" ht="13.5" customHeight="1">
      <c r="A25" s="233" t="s">
        <v>626</v>
      </c>
      <c r="B25" s="6" t="s">
        <v>467</v>
      </c>
      <c r="C25" s="353"/>
      <c r="D25" s="101">
        <f t="shared" si="0"/>
        <v>2150</v>
      </c>
      <c r="E25" s="65">
        <v>2000</v>
      </c>
      <c r="F25" s="65"/>
      <c r="G25" s="65"/>
      <c r="H25" s="188"/>
      <c r="I25" s="65">
        <v>100</v>
      </c>
      <c r="J25" s="65"/>
      <c r="K25" s="65">
        <v>50</v>
      </c>
      <c r="L25" s="102"/>
      <c r="M25" s="480"/>
    </row>
    <row r="26" spans="1:13" ht="13.5" customHeight="1">
      <c r="B26" s="8"/>
      <c r="C26" s="354"/>
      <c r="D26" s="103">
        <f t="shared" si="0"/>
        <v>0</v>
      </c>
      <c r="E26" s="352"/>
      <c r="F26" s="90"/>
      <c r="G26" s="90"/>
      <c r="H26" s="196"/>
      <c r="I26" s="158"/>
      <c r="J26" s="90"/>
      <c r="K26" s="158"/>
      <c r="L26" s="109"/>
      <c r="M26" s="481"/>
    </row>
    <row r="27" spans="1:13" ht="13.5" customHeight="1">
      <c r="A27" s="233" t="s">
        <v>627</v>
      </c>
      <c r="B27" s="6" t="s">
        <v>468</v>
      </c>
      <c r="C27" s="353"/>
      <c r="D27" s="101">
        <f t="shared" si="0"/>
        <v>2400</v>
      </c>
      <c r="E27" s="65">
        <v>2050</v>
      </c>
      <c r="F27" s="65"/>
      <c r="G27" s="65"/>
      <c r="H27" s="188"/>
      <c r="I27" s="65">
        <v>150</v>
      </c>
      <c r="J27" s="65">
        <v>150</v>
      </c>
      <c r="K27" s="65">
        <v>50</v>
      </c>
      <c r="L27" s="102"/>
      <c r="M27" s="480"/>
    </row>
    <row r="28" spans="1:13" ht="13.5" customHeight="1">
      <c r="B28" s="8"/>
      <c r="C28" s="354"/>
      <c r="D28" s="103">
        <f t="shared" si="0"/>
        <v>0</v>
      </c>
      <c r="E28" s="156"/>
      <c r="F28" s="106"/>
      <c r="G28" s="106"/>
      <c r="H28" s="203"/>
      <c r="I28" s="157"/>
      <c r="J28" s="157"/>
      <c r="K28" s="157"/>
      <c r="L28" s="109"/>
      <c r="M28" s="481"/>
    </row>
    <row r="29" spans="1:13" ht="13.5" customHeight="1">
      <c r="A29" s="233" t="s">
        <v>668</v>
      </c>
      <c r="B29" s="6" t="s">
        <v>12</v>
      </c>
      <c r="C29" s="353"/>
      <c r="D29" s="101">
        <f t="shared" si="0"/>
        <v>2350</v>
      </c>
      <c r="E29" s="65"/>
      <c r="F29" s="65">
        <v>1600</v>
      </c>
      <c r="G29" s="65"/>
      <c r="H29" s="188">
        <v>700</v>
      </c>
      <c r="I29" s="65"/>
      <c r="J29" s="65">
        <v>50</v>
      </c>
      <c r="K29" s="65"/>
      <c r="L29" s="102"/>
      <c r="M29" s="480" t="s">
        <v>510</v>
      </c>
    </row>
    <row r="30" spans="1:13" ht="13.5" customHeight="1">
      <c r="B30" s="8"/>
      <c r="C30" s="354"/>
      <c r="D30" s="103">
        <f t="shared" si="0"/>
        <v>0</v>
      </c>
      <c r="E30" s="90"/>
      <c r="F30" s="158"/>
      <c r="G30" s="90"/>
      <c r="H30" s="202"/>
      <c r="I30" s="90"/>
      <c r="J30" s="202"/>
      <c r="K30" s="90"/>
      <c r="L30" s="109"/>
      <c r="M30" s="481"/>
    </row>
    <row r="31" spans="1:13" ht="13.5" customHeight="1">
      <c r="A31" s="233" t="s">
        <v>669</v>
      </c>
      <c r="B31" s="6" t="s">
        <v>880</v>
      </c>
      <c r="C31" s="353"/>
      <c r="D31" s="101">
        <f t="shared" si="0"/>
        <v>3700</v>
      </c>
      <c r="E31" s="65"/>
      <c r="F31" s="65">
        <v>2750</v>
      </c>
      <c r="G31" s="65"/>
      <c r="H31" s="188">
        <v>850</v>
      </c>
      <c r="I31" s="65"/>
      <c r="J31" s="65">
        <v>100</v>
      </c>
      <c r="K31" s="65"/>
      <c r="L31" s="102"/>
      <c r="M31" s="480" t="s">
        <v>363</v>
      </c>
    </row>
    <row r="32" spans="1:13" ht="13.5" customHeight="1">
      <c r="B32" s="8"/>
      <c r="C32" s="354"/>
      <c r="D32" s="103">
        <f t="shared" si="0"/>
        <v>0</v>
      </c>
      <c r="E32" s="106"/>
      <c r="F32" s="157"/>
      <c r="G32" s="106"/>
      <c r="H32" s="204"/>
      <c r="I32" s="106"/>
      <c r="J32" s="157"/>
      <c r="K32" s="106"/>
      <c r="L32" s="121"/>
      <c r="M32" s="481"/>
    </row>
    <row r="33" spans="1:13" ht="13.5" customHeight="1">
      <c r="A33" s="233" t="s">
        <v>670</v>
      </c>
      <c r="B33" s="6" t="s">
        <v>574</v>
      </c>
      <c r="C33" s="353"/>
      <c r="D33" s="101">
        <f t="shared" si="0"/>
        <v>4000</v>
      </c>
      <c r="E33" s="65"/>
      <c r="F33" s="65">
        <v>3150</v>
      </c>
      <c r="G33" s="65"/>
      <c r="H33" s="188">
        <v>850</v>
      </c>
      <c r="I33" s="65"/>
      <c r="J33" s="65"/>
      <c r="K33" s="65"/>
      <c r="L33" s="102"/>
      <c r="M33" s="480"/>
    </row>
    <row r="34" spans="1:13" ht="13.5" customHeight="1">
      <c r="B34" s="8"/>
      <c r="C34" s="354"/>
      <c r="D34" s="103">
        <f t="shared" si="0"/>
        <v>0</v>
      </c>
      <c r="E34" s="90"/>
      <c r="F34" s="158"/>
      <c r="G34" s="90"/>
      <c r="H34" s="202"/>
      <c r="I34" s="90"/>
      <c r="J34" s="90"/>
      <c r="K34" s="90"/>
      <c r="L34" s="109"/>
      <c r="M34" s="481"/>
    </row>
    <row r="35" spans="1:13" ht="13.5" customHeight="1">
      <c r="A35" s="233" t="s">
        <v>671</v>
      </c>
      <c r="B35" s="6" t="s">
        <v>260</v>
      </c>
      <c r="C35" s="353"/>
      <c r="D35" s="101">
        <f t="shared" si="0"/>
        <v>2050</v>
      </c>
      <c r="E35" s="65"/>
      <c r="F35" s="65">
        <v>1450</v>
      </c>
      <c r="G35" s="65"/>
      <c r="H35" s="188">
        <v>600</v>
      </c>
      <c r="I35" s="65"/>
      <c r="J35" s="65"/>
      <c r="K35" s="65"/>
      <c r="L35" s="102"/>
      <c r="M35" s="480"/>
    </row>
    <row r="36" spans="1:13" ht="13.5" customHeight="1">
      <c r="B36" s="8"/>
      <c r="C36" s="354"/>
      <c r="D36" s="103">
        <f t="shared" si="0"/>
        <v>0</v>
      </c>
      <c r="E36" s="106"/>
      <c r="F36" s="157"/>
      <c r="G36" s="106"/>
      <c r="H36" s="204"/>
      <c r="I36" s="106"/>
      <c r="J36" s="106"/>
      <c r="K36" s="106"/>
      <c r="L36" s="121"/>
      <c r="M36" s="481"/>
    </row>
    <row r="37" spans="1:13" ht="13.5" customHeight="1">
      <c r="A37" s="233" t="s">
        <v>672</v>
      </c>
      <c r="B37" s="6" t="s">
        <v>13</v>
      </c>
      <c r="C37" s="353"/>
      <c r="D37" s="101">
        <f t="shared" si="0"/>
        <v>2350</v>
      </c>
      <c r="E37" s="65"/>
      <c r="F37" s="65">
        <v>1850</v>
      </c>
      <c r="G37" s="65"/>
      <c r="H37" s="188">
        <v>500</v>
      </c>
      <c r="I37" s="65"/>
      <c r="J37" s="65"/>
      <c r="K37" s="65"/>
      <c r="L37" s="102"/>
      <c r="M37" s="480"/>
    </row>
    <row r="38" spans="1:13" ht="13.5" customHeight="1">
      <c r="B38" s="8"/>
      <c r="C38" s="354"/>
      <c r="D38" s="103">
        <f t="shared" si="0"/>
        <v>0</v>
      </c>
      <c r="E38" s="90"/>
      <c r="F38" s="158"/>
      <c r="G38" s="90"/>
      <c r="H38" s="202"/>
      <c r="I38" s="90"/>
      <c r="J38" s="90"/>
      <c r="K38" s="90"/>
      <c r="L38" s="109"/>
      <c r="M38" s="481"/>
    </row>
    <row r="39" spans="1:13" ht="13.5" customHeight="1">
      <c r="A39" s="233" t="s">
        <v>673</v>
      </c>
      <c r="B39" s="6" t="s">
        <v>576</v>
      </c>
      <c r="C39" s="353"/>
      <c r="D39" s="101">
        <f t="shared" si="0"/>
        <v>3700</v>
      </c>
      <c r="E39" s="65"/>
      <c r="F39" s="65">
        <v>2950</v>
      </c>
      <c r="G39" s="65"/>
      <c r="H39" s="188">
        <v>750</v>
      </c>
      <c r="I39" s="65"/>
      <c r="J39" s="65"/>
      <c r="K39" s="65"/>
      <c r="L39" s="102"/>
      <c r="M39" s="480" t="s">
        <v>577</v>
      </c>
    </row>
    <row r="40" spans="1:13" ht="13.5" customHeight="1">
      <c r="B40" s="8"/>
      <c r="C40" s="354"/>
      <c r="D40" s="103">
        <f t="shared" si="0"/>
        <v>0</v>
      </c>
      <c r="E40" s="90"/>
      <c r="F40" s="158"/>
      <c r="G40" s="90"/>
      <c r="H40" s="202"/>
      <c r="I40" s="90"/>
      <c r="J40" s="90"/>
      <c r="K40" s="90"/>
      <c r="L40" s="109"/>
      <c r="M40" s="481"/>
    </row>
    <row r="41" spans="1:13" ht="13.5" customHeight="1">
      <c r="A41" s="233" t="s">
        <v>674</v>
      </c>
      <c r="B41" s="6" t="s">
        <v>881</v>
      </c>
      <c r="C41" s="353"/>
      <c r="D41" s="101">
        <f t="shared" si="0"/>
        <v>1850</v>
      </c>
      <c r="E41" s="65"/>
      <c r="F41" s="65">
        <v>1500</v>
      </c>
      <c r="G41" s="65"/>
      <c r="H41" s="188">
        <v>300</v>
      </c>
      <c r="I41" s="65"/>
      <c r="J41" s="65"/>
      <c r="K41" s="65"/>
      <c r="L41" s="105">
        <v>50</v>
      </c>
      <c r="M41" s="480"/>
    </row>
    <row r="42" spans="1:13" ht="13.5" customHeight="1">
      <c r="B42" s="8"/>
      <c r="C42" s="354"/>
      <c r="D42" s="103">
        <f t="shared" si="0"/>
        <v>0</v>
      </c>
      <c r="E42" s="106"/>
      <c r="F42" s="157"/>
      <c r="G42" s="106"/>
      <c r="H42" s="204"/>
      <c r="I42" s="106"/>
      <c r="J42" s="106"/>
      <c r="K42" s="106"/>
      <c r="L42" s="414"/>
      <c r="M42" s="481"/>
    </row>
    <row r="43" spans="1:13" ht="13.5" customHeight="1">
      <c r="A43" s="233" t="s">
        <v>675</v>
      </c>
      <c r="B43" s="6" t="s">
        <v>357</v>
      </c>
      <c r="C43" s="353"/>
      <c r="D43" s="101">
        <f t="shared" si="0"/>
        <v>2250</v>
      </c>
      <c r="E43" s="65"/>
      <c r="F43" s="65">
        <v>1400</v>
      </c>
      <c r="G43" s="65"/>
      <c r="H43" s="188">
        <v>850</v>
      </c>
      <c r="I43" s="65"/>
      <c r="J43" s="65"/>
      <c r="K43" s="65"/>
      <c r="L43" s="102"/>
      <c r="M43" s="480"/>
    </row>
    <row r="44" spans="1:13" ht="13.5" customHeight="1">
      <c r="B44" s="8"/>
      <c r="C44" s="354"/>
      <c r="D44" s="103">
        <f t="shared" si="0"/>
        <v>0</v>
      </c>
      <c r="E44" s="90"/>
      <c r="F44" s="158"/>
      <c r="G44" s="90"/>
      <c r="H44" s="202"/>
      <c r="I44" s="90"/>
      <c r="J44" s="90"/>
      <c r="K44" s="90"/>
      <c r="L44" s="109"/>
      <c r="M44" s="481"/>
    </row>
    <row r="45" spans="1:13" ht="13.5" customHeight="1">
      <c r="A45" s="233" t="s">
        <v>628</v>
      </c>
      <c r="B45" s="6" t="s">
        <v>483</v>
      </c>
      <c r="C45" s="353"/>
      <c r="D45" s="101">
        <f t="shared" si="0"/>
        <v>3000</v>
      </c>
      <c r="E45" s="65"/>
      <c r="F45" s="65">
        <v>550</v>
      </c>
      <c r="G45" s="65">
        <v>2450</v>
      </c>
      <c r="H45" s="188"/>
      <c r="I45" s="65"/>
      <c r="J45" s="65"/>
      <c r="K45" s="65"/>
      <c r="L45" s="102"/>
      <c r="M45" s="480"/>
    </row>
    <row r="46" spans="1:13" ht="13.5" customHeight="1">
      <c r="B46" s="8"/>
      <c r="C46" s="354"/>
      <c r="D46" s="103">
        <f t="shared" si="0"/>
        <v>0</v>
      </c>
      <c r="E46" s="106"/>
      <c r="F46" s="157"/>
      <c r="G46" s="157"/>
      <c r="H46" s="203"/>
      <c r="I46" s="106"/>
      <c r="J46" s="106"/>
      <c r="K46" s="106"/>
      <c r="L46" s="109"/>
      <c r="M46" s="481"/>
    </row>
    <row r="47" spans="1:13" ht="13.5" customHeight="1">
      <c r="A47" s="233" t="s">
        <v>629</v>
      </c>
      <c r="B47" s="6" t="s">
        <v>14</v>
      </c>
      <c r="C47" s="353"/>
      <c r="D47" s="101">
        <f t="shared" si="0"/>
        <v>1600</v>
      </c>
      <c r="E47" s="65"/>
      <c r="F47" s="65">
        <v>200</v>
      </c>
      <c r="G47" s="65">
        <v>1400</v>
      </c>
      <c r="H47" s="188"/>
      <c r="I47" s="65"/>
      <c r="J47" s="65"/>
      <c r="K47" s="65"/>
      <c r="L47" s="102"/>
      <c r="M47" s="480"/>
    </row>
    <row r="48" spans="1:13" ht="13.5" customHeight="1">
      <c r="B48" s="8"/>
      <c r="C48" s="354"/>
      <c r="D48" s="103">
        <f t="shared" si="0"/>
        <v>0</v>
      </c>
      <c r="E48" s="90"/>
      <c r="F48" s="158"/>
      <c r="G48" s="158"/>
      <c r="H48" s="196"/>
      <c r="I48" s="90"/>
      <c r="J48" s="90"/>
      <c r="K48" s="90"/>
      <c r="L48" s="109"/>
      <c r="M48" s="481"/>
    </row>
    <row r="49" spans="1:24" ht="13.5" customHeight="1">
      <c r="A49" s="233" t="s">
        <v>630</v>
      </c>
      <c r="B49" s="6" t="s">
        <v>15</v>
      </c>
      <c r="C49" s="353"/>
      <c r="D49" s="101">
        <f t="shared" si="0"/>
        <v>1250</v>
      </c>
      <c r="E49" s="65"/>
      <c r="F49" s="65"/>
      <c r="G49" s="65">
        <v>1250</v>
      </c>
      <c r="H49" s="188"/>
      <c r="I49" s="65"/>
      <c r="J49" s="65"/>
      <c r="K49" s="65"/>
      <c r="L49" s="102"/>
      <c r="M49" s="480" t="s">
        <v>358</v>
      </c>
    </row>
    <row r="50" spans="1:24" ht="13.5" customHeight="1">
      <c r="B50" s="8"/>
      <c r="C50" s="354"/>
      <c r="D50" s="103">
        <f t="shared" si="0"/>
        <v>0</v>
      </c>
      <c r="E50" s="90"/>
      <c r="F50" s="90"/>
      <c r="G50" s="158"/>
      <c r="H50" s="196"/>
      <c r="I50" s="90"/>
      <c r="J50" s="90"/>
      <c r="K50" s="90"/>
      <c r="L50" s="109"/>
      <c r="M50" s="481"/>
    </row>
    <row r="51" spans="1:24" ht="17.25" customHeight="1">
      <c r="B51" s="533" t="s">
        <v>0</v>
      </c>
      <c r="C51" s="533"/>
      <c r="D51" s="407" t="str">
        <f>市郡別合計!$B$1</f>
        <v>Ver.1.02</v>
      </c>
      <c r="E51" s="513" t="s">
        <v>341</v>
      </c>
      <c r="F51" s="513"/>
      <c r="G51" s="513"/>
      <c r="H51" s="406" t="s">
        <v>619</v>
      </c>
      <c r="I51" s="405"/>
      <c r="J51" s="405"/>
      <c r="K51" s="405"/>
      <c r="L51" s="408"/>
      <c r="M51" s="346" t="str">
        <f>市郡別合計!$I$1</f>
        <v>2025/11/15 改定部数</v>
      </c>
      <c r="O51" s="404"/>
    </row>
    <row r="52" spans="1:24" ht="13.5" customHeight="1">
      <c r="B52" s="506" t="s">
        <v>250</v>
      </c>
      <c r="C52" s="507"/>
      <c r="D52" s="507"/>
      <c r="E52" s="508"/>
      <c r="F52" s="473" t="s">
        <v>245</v>
      </c>
      <c r="G52" s="474"/>
      <c r="H52" s="474"/>
      <c r="I52" s="475"/>
      <c r="J52" s="482" t="s">
        <v>275</v>
      </c>
      <c r="K52" s="483"/>
      <c r="L52" s="484"/>
      <c r="M52" s="348" t="s">
        <v>249</v>
      </c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</row>
    <row r="53" spans="1:24" ht="13.5" customHeight="1">
      <c r="B53" s="500">
        <f>市郡別合計!$A$3</f>
        <v>0</v>
      </c>
      <c r="C53" s="501"/>
      <c r="D53" s="501"/>
      <c r="E53" s="502"/>
      <c r="F53" s="527">
        <f>市郡別合計!$C$3</f>
        <v>0</v>
      </c>
      <c r="G53" s="528"/>
      <c r="H53" s="528"/>
      <c r="I53" s="529"/>
      <c r="J53" s="485">
        <f>市郡別合計!$F$3</f>
        <v>0</v>
      </c>
      <c r="K53" s="486"/>
      <c r="L53" s="487"/>
      <c r="M53" s="518">
        <f>市郡別合計!$I$3</f>
        <v>0</v>
      </c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</row>
    <row r="54" spans="1:24" ht="13.5" customHeight="1">
      <c r="B54" s="503"/>
      <c r="C54" s="504"/>
      <c r="D54" s="504"/>
      <c r="E54" s="505"/>
      <c r="F54" s="530"/>
      <c r="G54" s="531"/>
      <c r="H54" s="531"/>
      <c r="I54" s="532"/>
      <c r="J54" s="488"/>
      <c r="K54" s="489"/>
      <c r="L54" s="490"/>
      <c r="M54" s="519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</row>
    <row r="55" spans="1:24" ht="13.5" customHeight="1">
      <c r="B55" s="553" t="s">
        <v>251</v>
      </c>
      <c r="C55" s="554"/>
      <c r="D55" s="554"/>
      <c r="E55" s="554"/>
      <c r="F55" s="555"/>
      <c r="G55" s="491" t="s">
        <v>252</v>
      </c>
      <c r="H55" s="492"/>
      <c r="I55" s="492"/>
      <c r="J55" s="492"/>
      <c r="K55" s="493"/>
      <c r="L55" s="13" t="s">
        <v>247</v>
      </c>
      <c r="M55" s="349" t="s">
        <v>248</v>
      </c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</row>
    <row r="56" spans="1:24" ht="13.5" customHeight="1">
      <c r="B56" s="494">
        <f>市郡別合計!$A$6</f>
        <v>0</v>
      </c>
      <c r="C56" s="495"/>
      <c r="D56" s="495"/>
      <c r="E56" s="495"/>
      <c r="F56" s="496"/>
      <c r="G56" s="547">
        <f>市郡別合計!$D$6</f>
        <v>0</v>
      </c>
      <c r="H56" s="548"/>
      <c r="I56" s="548"/>
      <c r="J56" s="548"/>
      <c r="K56" s="549"/>
      <c r="L56" s="476">
        <f>市郡別合計!$G$6</f>
        <v>0</v>
      </c>
      <c r="M56" s="478">
        <f>市郡別合計!$H$6</f>
        <v>0</v>
      </c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</row>
    <row r="57" spans="1:24" ht="13.5" customHeight="1">
      <c r="B57" s="497"/>
      <c r="C57" s="498"/>
      <c r="D57" s="498"/>
      <c r="E57" s="498"/>
      <c r="F57" s="499"/>
      <c r="G57" s="550"/>
      <c r="H57" s="551"/>
      <c r="I57" s="551"/>
      <c r="J57" s="551"/>
      <c r="K57" s="552"/>
      <c r="L57" s="477"/>
      <c r="M57" s="479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</row>
    <row r="58" spans="1:24" ht="8.25" customHeight="1">
      <c r="B58" s="2"/>
    </row>
    <row r="59" spans="1:24" ht="13.5" customHeight="1">
      <c r="B59" s="525" t="s">
        <v>1</v>
      </c>
      <c r="C59" s="526"/>
      <c r="D59" s="3" t="s">
        <v>2</v>
      </c>
      <c r="E59" s="4" t="s">
        <v>4</v>
      </c>
      <c r="F59" s="4" t="s">
        <v>7</v>
      </c>
      <c r="G59" s="4" t="s">
        <v>5</v>
      </c>
      <c r="H59" s="201" t="s">
        <v>6</v>
      </c>
      <c r="I59" s="4" t="s">
        <v>3</v>
      </c>
      <c r="J59" s="4" t="s">
        <v>8</v>
      </c>
      <c r="K59" s="4" t="s">
        <v>497</v>
      </c>
      <c r="L59" s="5" t="s">
        <v>9</v>
      </c>
      <c r="M59" s="5" t="s">
        <v>431</v>
      </c>
    </row>
    <row r="60" spans="1:24" ht="13.5" customHeight="1">
      <c r="A60" s="233" t="s">
        <v>676</v>
      </c>
      <c r="B60" s="6" t="s">
        <v>469</v>
      </c>
      <c r="C60" s="375"/>
      <c r="D60" s="101">
        <f t="shared" ref="D60:D85" si="2">SUM(E60:L60)</f>
        <v>3450</v>
      </c>
      <c r="E60" s="65">
        <v>3000</v>
      </c>
      <c r="F60" s="65"/>
      <c r="G60" s="65"/>
      <c r="H60" s="188"/>
      <c r="I60" s="65">
        <v>200</v>
      </c>
      <c r="J60" s="65">
        <v>200</v>
      </c>
      <c r="K60" s="65">
        <v>50</v>
      </c>
      <c r="L60" s="102"/>
      <c r="M60" s="480"/>
    </row>
    <row r="61" spans="1:24" ht="13.5" customHeight="1">
      <c r="B61" s="376"/>
      <c r="C61" s="375"/>
      <c r="D61" s="103">
        <f t="shared" si="2"/>
        <v>0</v>
      </c>
      <c r="E61" s="158"/>
      <c r="F61" s="90"/>
      <c r="G61" s="90"/>
      <c r="H61" s="196"/>
      <c r="I61" s="158"/>
      <c r="J61" s="158"/>
      <c r="K61" s="158"/>
      <c r="L61" s="109"/>
      <c r="M61" s="481"/>
    </row>
    <row r="62" spans="1:24" ht="13.5" customHeight="1">
      <c r="A62" s="233" t="s">
        <v>677</v>
      </c>
      <c r="B62" s="6" t="s">
        <v>470</v>
      </c>
      <c r="C62" s="353"/>
      <c r="D62" s="101">
        <f t="shared" si="2"/>
        <v>3000</v>
      </c>
      <c r="E62" s="65">
        <v>2600</v>
      </c>
      <c r="F62" s="65"/>
      <c r="G62" s="65"/>
      <c r="H62" s="188"/>
      <c r="I62" s="65">
        <v>150</v>
      </c>
      <c r="J62" s="65">
        <v>200</v>
      </c>
      <c r="K62" s="65">
        <v>50</v>
      </c>
      <c r="L62" s="102"/>
      <c r="M62" s="480" t="s">
        <v>358</v>
      </c>
    </row>
    <row r="63" spans="1:24" ht="13.5" customHeight="1">
      <c r="B63" s="8"/>
      <c r="C63" s="354"/>
      <c r="D63" s="103">
        <f t="shared" si="2"/>
        <v>0</v>
      </c>
      <c r="E63" s="158"/>
      <c r="F63" s="90"/>
      <c r="G63" s="90"/>
      <c r="H63" s="196"/>
      <c r="I63" s="158"/>
      <c r="J63" s="158"/>
      <c r="K63" s="158"/>
      <c r="L63" s="109"/>
      <c r="M63" s="481"/>
    </row>
    <row r="64" spans="1:24" ht="13.5" customHeight="1">
      <c r="A64" s="233" t="s">
        <v>631</v>
      </c>
      <c r="B64" s="6" t="s">
        <v>622</v>
      </c>
      <c r="C64" s="353"/>
      <c r="D64" s="101">
        <f t="shared" si="2"/>
        <v>2600</v>
      </c>
      <c r="E64" s="65"/>
      <c r="F64" s="65">
        <v>2000</v>
      </c>
      <c r="G64" s="65"/>
      <c r="H64" s="188">
        <v>600</v>
      </c>
      <c r="I64" s="65"/>
      <c r="J64" s="65"/>
      <c r="K64" s="65"/>
      <c r="L64" s="102"/>
      <c r="M64" s="480" t="s">
        <v>358</v>
      </c>
    </row>
    <row r="65" spans="1:13" ht="13.5" customHeight="1">
      <c r="B65" s="8"/>
      <c r="C65" s="354"/>
      <c r="D65" s="103">
        <f t="shared" si="2"/>
        <v>0</v>
      </c>
      <c r="E65" s="106"/>
      <c r="F65" s="157"/>
      <c r="G65" s="106"/>
      <c r="H65" s="204"/>
      <c r="I65" s="106"/>
      <c r="J65" s="106"/>
      <c r="K65" s="106"/>
      <c r="L65" s="121"/>
      <c r="M65" s="481"/>
    </row>
    <row r="66" spans="1:13" ht="13.5" customHeight="1">
      <c r="A66" s="233" t="s">
        <v>632</v>
      </c>
      <c r="B66" s="6" t="s">
        <v>471</v>
      </c>
      <c r="C66" s="353"/>
      <c r="D66" s="101">
        <f t="shared" si="2"/>
        <v>1100</v>
      </c>
      <c r="E66" s="65">
        <v>1000</v>
      </c>
      <c r="F66" s="65"/>
      <c r="G66" s="65"/>
      <c r="H66" s="188"/>
      <c r="I66" s="65">
        <v>50</v>
      </c>
      <c r="J66" s="65">
        <v>50</v>
      </c>
      <c r="K66" s="65"/>
      <c r="L66" s="102"/>
      <c r="M66" s="480"/>
    </row>
    <row r="67" spans="1:13" ht="13.5" customHeight="1">
      <c r="B67" s="8"/>
      <c r="C67" s="354"/>
      <c r="D67" s="103">
        <f t="shared" si="2"/>
        <v>0</v>
      </c>
      <c r="E67" s="157"/>
      <c r="F67" s="106"/>
      <c r="G67" s="106"/>
      <c r="H67" s="203"/>
      <c r="I67" s="157"/>
      <c r="J67" s="157"/>
      <c r="K67" s="106"/>
      <c r="L67" s="121"/>
      <c r="M67" s="481"/>
    </row>
    <row r="68" spans="1:13" ht="13.5" customHeight="1">
      <c r="A68" s="233" t="s">
        <v>678</v>
      </c>
      <c r="B68" s="6" t="s">
        <v>17</v>
      </c>
      <c r="C68" s="353"/>
      <c r="D68" s="101">
        <f t="shared" si="2"/>
        <v>750</v>
      </c>
      <c r="E68" s="65"/>
      <c r="F68" s="65">
        <v>650</v>
      </c>
      <c r="G68" s="65"/>
      <c r="H68" s="188">
        <v>100</v>
      </c>
      <c r="I68" s="65"/>
      <c r="J68" s="65"/>
      <c r="K68" s="65"/>
      <c r="L68" s="102"/>
      <c r="M68" s="480"/>
    </row>
    <row r="69" spans="1:13" ht="13.5" customHeight="1">
      <c r="B69" s="8"/>
      <c r="C69" s="354"/>
      <c r="D69" s="103">
        <f t="shared" si="2"/>
        <v>0</v>
      </c>
      <c r="E69" s="90"/>
      <c r="F69" s="158"/>
      <c r="G69" s="90"/>
      <c r="H69" s="202"/>
      <c r="I69" s="90"/>
      <c r="J69" s="90"/>
      <c r="K69" s="90"/>
      <c r="L69" s="109"/>
      <c r="M69" s="481"/>
    </row>
    <row r="70" spans="1:13" ht="13.5" customHeight="1">
      <c r="A70" s="233" t="s">
        <v>633</v>
      </c>
      <c r="B70" s="6" t="s">
        <v>472</v>
      </c>
      <c r="C70" s="353"/>
      <c r="D70" s="101">
        <f t="shared" si="2"/>
        <v>1200</v>
      </c>
      <c r="E70" s="65">
        <v>950</v>
      </c>
      <c r="F70" s="65"/>
      <c r="G70" s="65">
        <v>100</v>
      </c>
      <c r="H70" s="188"/>
      <c r="I70" s="65">
        <v>50</v>
      </c>
      <c r="J70" s="65">
        <v>100</v>
      </c>
      <c r="K70" s="65"/>
      <c r="L70" s="102"/>
      <c r="M70" s="480"/>
    </row>
    <row r="71" spans="1:13" ht="13.5" customHeight="1">
      <c r="B71" s="8"/>
      <c r="C71" s="354"/>
      <c r="D71" s="103">
        <f t="shared" si="2"/>
        <v>0</v>
      </c>
      <c r="E71" s="157"/>
      <c r="F71" s="106"/>
      <c r="G71" s="157"/>
      <c r="H71" s="203"/>
      <c r="I71" s="157"/>
      <c r="J71" s="157"/>
      <c r="K71" s="106"/>
      <c r="L71" s="121"/>
      <c r="M71" s="481"/>
    </row>
    <row r="72" spans="1:13" ht="13.5" customHeight="1">
      <c r="A72" s="233" t="s">
        <v>679</v>
      </c>
      <c r="B72" s="6" t="s">
        <v>500</v>
      </c>
      <c r="C72" s="353"/>
      <c r="D72" s="101">
        <f t="shared" si="2"/>
        <v>1800</v>
      </c>
      <c r="E72" s="65">
        <v>1200</v>
      </c>
      <c r="F72" s="65">
        <v>300</v>
      </c>
      <c r="G72" s="65">
        <v>100</v>
      </c>
      <c r="H72" s="188">
        <v>100</v>
      </c>
      <c r="I72" s="65">
        <v>50</v>
      </c>
      <c r="J72" s="65">
        <v>50</v>
      </c>
      <c r="K72" s="65"/>
      <c r="L72" s="102"/>
      <c r="M72" s="480" t="s">
        <v>364</v>
      </c>
    </row>
    <row r="73" spans="1:13" ht="13.5" customHeight="1">
      <c r="B73" s="8"/>
      <c r="C73" s="354"/>
      <c r="D73" s="103">
        <f t="shared" si="2"/>
        <v>0</v>
      </c>
      <c r="E73" s="158"/>
      <c r="F73" s="158"/>
      <c r="G73" s="158"/>
      <c r="H73" s="202"/>
      <c r="I73" s="158"/>
      <c r="J73" s="158"/>
      <c r="K73" s="90"/>
      <c r="L73" s="109"/>
      <c r="M73" s="481"/>
    </row>
    <row r="74" spans="1:13" ht="13.5" customHeight="1">
      <c r="A74" s="233" t="s">
        <v>634</v>
      </c>
      <c r="B74" s="6" t="s">
        <v>220</v>
      </c>
      <c r="C74" s="353"/>
      <c r="D74" s="101">
        <f t="shared" si="2"/>
        <v>1800</v>
      </c>
      <c r="E74" s="65">
        <v>1100</v>
      </c>
      <c r="F74" s="65">
        <v>500</v>
      </c>
      <c r="G74" s="65">
        <v>50</v>
      </c>
      <c r="H74" s="188">
        <v>50</v>
      </c>
      <c r="I74" s="65">
        <v>50</v>
      </c>
      <c r="J74" s="65">
        <v>50</v>
      </c>
      <c r="K74" s="65"/>
      <c r="L74" s="102"/>
      <c r="M74" s="480"/>
    </row>
    <row r="75" spans="1:13" ht="13.5" customHeight="1">
      <c r="B75" s="8"/>
      <c r="C75" s="354"/>
      <c r="D75" s="103">
        <f t="shared" si="2"/>
        <v>0</v>
      </c>
      <c r="E75" s="157"/>
      <c r="F75" s="157"/>
      <c r="G75" s="157"/>
      <c r="H75" s="204"/>
      <c r="I75" s="157"/>
      <c r="J75" s="157"/>
      <c r="K75" s="106"/>
      <c r="L75" s="121"/>
      <c r="M75" s="481"/>
    </row>
    <row r="76" spans="1:13" ht="13.5" customHeight="1">
      <c r="A76" s="233" t="s">
        <v>635</v>
      </c>
      <c r="B76" s="6" t="s">
        <v>221</v>
      </c>
      <c r="C76" s="353"/>
      <c r="D76" s="101">
        <f t="shared" si="2"/>
        <v>550</v>
      </c>
      <c r="E76" s="65">
        <v>400</v>
      </c>
      <c r="F76" s="65">
        <v>100</v>
      </c>
      <c r="G76" s="65">
        <v>50</v>
      </c>
      <c r="H76" s="188"/>
      <c r="I76" s="65"/>
      <c r="J76" s="65"/>
      <c r="K76" s="65"/>
      <c r="L76" s="102"/>
      <c r="M76" s="480"/>
    </row>
    <row r="77" spans="1:13" ht="13.5" customHeight="1">
      <c r="B77" s="8"/>
      <c r="C77" s="354"/>
      <c r="D77" s="103">
        <f t="shared" si="2"/>
        <v>0</v>
      </c>
      <c r="E77" s="158"/>
      <c r="F77" s="158"/>
      <c r="G77" s="158"/>
      <c r="H77" s="205"/>
      <c r="I77" s="90"/>
      <c r="J77" s="90"/>
      <c r="K77" s="90"/>
      <c r="L77" s="109"/>
      <c r="M77" s="481"/>
    </row>
    <row r="78" spans="1:13" ht="13.5" customHeight="1">
      <c r="A78" s="233" t="s">
        <v>636</v>
      </c>
      <c r="B78" s="6" t="s">
        <v>520</v>
      </c>
      <c r="C78" s="353"/>
      <c r="D78" s="101">
        <f t="shared" si="2"/>
        <v>1600</v>
      </c>
      <c r="E78" s="65">
        <v>1300</v>
      </c>
      <c r="F78" s="65"/>
      <c r="G78" s="65">
        <v>150</v>
      </c>
      <c r="H78" s="188"/>
      <c r="I78" s="65">
        <v>50</v>
      </c>
      <c r="J78" s="65">
        <v>100</v>
      </c>
      <c r="K78" s="65"/>
      <c r="L78" s="102"/>
      <c r="M78" s="480" t="s">
        <v>521</v>
      </c>
    </row>
    <row r="79" spans="1:13" ht="13.5" customHeight="1">
      <c r="B79" s="8"/>
      <c r="C79" s="354"/>
      <c r="D79" s="103">
        <f t="shared" si="2"/>
        <v>0</v>
      </c>
      <c r="E79" s="157"/>
      <c r="F79" s="106"/>
      <c r="G79" s="157"/>
      <c r="H79" s="203"/>
      <c r="I79" s="157"/>
      <c r="J79" s="157"/>
      <c r="K79" s="106"/>
      <c r="L79" s="121"/>
      <c r="M79" s="481"/>
    </row>
    <row r="80" spans="1:13" ht="13.5" customHeight="1">
      <c r="A80" s="233" t="s">
        <v>637</v>
      </c>
      <c r="B80" s="6" t="s">
        <v>18</v>
      </c>
      <c r="C80" s="353"/>
      <c r="D80" s="101">
        <f t="shared" si="2"/>
        <v>500</v>
      </c>
      <c r="E80" s="65">
        <v>350</v>
      </c>
      <c r="F80" s="65">
        <v>100</v>
      </c>
      <c r="G80" s="65"/>
      <c r="H80" s="188">
        <v>50</v>
      </c>
      <c r="I80" s="65"/>
      <c r="J80" s="65"/>
      <c r="K80" s="65"/>
      <c r="L80" s="102"/>
      <c r="M80" s="480"/>
    </row>
    <row r="81" spans="1:24" ht="13.5" customHeight="1">
      <c r="B81" s="8"/>
      <c r="C81" s="354"/>
      <c r="D81" s="103">
        <f t="shared" si="2"/>
        <v>0</v>
      </c>
      <c r="E81" s="158"/>
      <c r="F81" s="158"/>
      <c r="G81" s="90"/>
      <c r="H81" s="202"/>
      <c r="I81" s="90"/>
      <c r="J81" s="90"/>
      <c r="K81" s="90"/>
      <c r="L81" s="109"/>
      <c r="M81" s="481"/>
    </row>
    <row r="82" spans="1:24" ht="13.5" customHeight="1">
      <c r="A82" s="233" t="s">
        <v>680</v>
      </c>
      <c r="B82" s="6" t="s">
        <v>19</v>
      </c>
      <c r="C82" s="353"/>
      <c r="D82" s="101">
        <f t="shared" si="2"/>
        <v>350</v>
      </c>
      <c r="E82" s="65">
        <v>250</v>
      </c>
      <c r="F82" s="65">
        <v>50</v>
      </c>
      <c r="G82" s="65">
        <v>50</v>
      </c>
      <c r="H82" s="188"/>
      <c r="I82" s="65"/>
      <c r="J82" s="65"/>
      <c r="K82" s="65"/>
      <c r="L82" s="102"/>
      <c r="M82" s="480"/>
    </row>
    <row r="83" spans="1:24" ht="13.5" customHeight="1">
      <c r="B83" s="8"/>
      <c r="C83" s="354"/>
      <c r="D83" s="103">
        <f t="shared" si="2"/>
        <v>0</v>
      </c>
      <c r="E83" s="157"/>
      <c r="F83" s="157"/>
      <c r="G83" s="157"/>
      <c r="H83" s="203"/>
      <c r="I83" s="106"/>
      <c r="J83" s="106"/>
      <c r="K83" s="106"/>
      <c r="L83" s="121"/>
      <c r="M83" s="481"/>
    </row>
    <row r="84" spans="1:24" ht="13.5" customHeight="1">
      <c r="B84" s="534" t="s">
        <v>20</v>
      </c>
      <c r="C84" s="535"/>
      <c r="D84" s="168">
        <f t="shared" si="2"/>
        <v>64650</v>
      </c>
      <c r="E84" s="70">
        <f t="shared" ref="E84:L85" si="3">SUM(SUM(E11,E13,E15,E21,E23,E25,E27,E29,E31,E33,E35,E37,,E39,E41,E43,E45,E47,E49),SUM(E60,E62,E64,E66,E68,E70,E72,E74,E76,E78,E80,E82))</f>
        <v>27200</v>
      </c>
      <c r="F84" s="70">
        <f t="shared" si="3"/>
        <v>21100</v>
      </c>
      <c r="G84" s="70">
        <f t="shared" si="3"/>
        <v>5600</v>
      </c>
      <c r="H84" s="112">
        <f t="shared" si="3"/>
        <v>6300</v>
      </c>
      <c r="I84" s="70">
        <f t="shared" si="3"/>
        <v>1650</v>
      </c>
      <c r="J84" s="70">
        <f t="shared" si="3"/>
        <v>2300</v>
      </c>
      <c r="K84" s="70">
        <f t="shared" si="3"/>
        <v>450</v>
      </c>
      <c r="L84" s="102">
        <f t="shared" si="3"/>
        <v>50</v>
      </c>
      <c r="M84" s="355"/>
    </row>
    <row r="85" spans="1:24" ht="13.5" customHeight="1">
      <c r="B85" s="516"/>
      <c r="C85" s="517"/>
      <c r="D85" s="110">
        <f t="shared" si="2"/>
        <v>0</v>
      </c>
      <c r="E85" s="356">
        <f t="shared" si="3"/>
        <v>0</v>
      </c>
      <c r="F85" s="356">
        <f t="shared" si="3"/>
        <v>0</v>
      </c>
      <c r="G85" s="90">
        <f t="shared" si="3"/>
        <v>0</v>
      </c>
      <c r="H85" s="196">
        <f t="shared" si="3"/>
        <v>0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109">
        <f t="shared" si="3"/>
        <v>0</v>
      </c>
      <c r="M85" s="365"/>
    </row>
    <row r="86" spans="1:24" ht="17.25" customHeight="1">
      <c r="B86" s="533" t="s">
        <v>0</v>
      </c>
      <c r="C86" s="533"/>
      <c r="D86" s="407" t="str">
        <f>市郡別合計!$B$1</f>
        <v>Ver.1.02</v>
      </c>
      <c r="E86" s="513" t="s">
        <v>342</v>
      </c>
      <c r="F86" s="513"/>
      <c r="G86" s="513"/>
      <c r="H86" s="406" t="s">
        <v>619</v>
      </c>
      <c r="I86" s="406"/>
      <c r="J86" s="405"/>
      <c r="K86" s="405"/>
      <c r="L86" s="408"/>
      <c r="M86" s="346" t="str">
        <f>市郡別合計!$I$1</f>
        <v>2025/11/15 改定部数</v>
      </c>
      <c r="O86" s="404"/>
    </row>
    <row r="87" spans="1:24" ht="12.95" customHeight="1">
      <c r="B87" s="506" t="s">
        <v>250</v>
      </c>
      <c r="C87" s="507"/>
      <c r="D87" s="507"/>
      <c r="E87" s="508"/>
      <c r="F87" s="473" t="s">
        <v>245</v>
      </c>
      <c r="G87" s="474"/>
      <c r="H87" s="474"/>
      <c r="I87" s="475"/>
      <c r="J87" s="482" t="s">
        <v>275</v>
      </c>
      <c r="K87" s="483"/>
      <c r="L87" s="484"/>
      <c r="M87" s="348" t="s">
        <v>249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</row>
    <row r="88" spans="1:24" ht="9.9499999999999993" customHeight="1">
      <c r="B88" s="500">
        <f>市郡別合計!$A$3</f>
        <v>0</v>
      </c>
      <c r="C88" s="501"/>
      <c r="D88" s="501"/>
      <c r="E88" s="502"/>
      <c r="F88" s="527">
        <f>市郡別合計!$C$3</f>
        <v>0</v>
      </c>
      <c r="G88" s="528"/>
      <c r="H88" s="528"/>
      <c r="I88" s="529"/>
      <c r="J88" s="485">
        <f>市郡別合計!$F$3</f>
        <v>0</v>
      </c>
      <c r="K88" s="486"/>
      <c r="L88" s="487"/>
      <c r="M88" s="518">
        <f>市郡別合計!$I$3</f>
        <v>0</v>
      </c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</row>
    <row r="89" spans="1:24" ht="9.9499999999999993" customHeight="1">
      <c r="B89" s="503"/>
      <c r="C89" s="504"/>
      <c r="D89" s="504"/>
      <c r="E89" s="505"/>
      <c r="F89" s="530"/>
      <c r="G89" s="531"/>
      <c r="H89" s="531"/>
      <c r="I89" s="532"/>
      <c r="J89" s="488"/>
      <c r="K89" s="489"/>
      <c r="L89" s="490"/>
      <c r="M89" s="519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</row>
    <row r="90" spans="1:24" ht="12.95" customHeight="1">
      <c r="B90" s="553" t="s">
        <v>251</v>
      </c>
      <c r="C90" s="554"/>
      <c r="D90" s="554"/>
      <c r="E90" s="554"/>
      <c r="F90" s="555"/>
      <c r="G90" s="491" t="s">
        <v>252</v>
      </c>
      <c r="H90" s="492"/>
      <c r="I90" s="492"/>
      <c r="J90" s="492"/>
      <c r="K90" s="493"/>
      <c r="L90" s="13" t="s">
        <v>247</v>
      </c>
      <c r="M90" s="349" t="s">
        <v>248</v>
      </c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</row>
    <row r="91" spans="1:24" ht="9.9499999999999993" customHeight="1">
      <c r="B91" s="494">
        <f>市郡別合計!$A$6</f>
        <v>0</v>
      </c>
      <c r="C91" s="495"/>
      <c r="D91" s="495"/>
      <c r="E91" s="495"/>
      <c r="F91" s="496"/>
      <c r="G91" s="547">
        <f>市郡別合計!$D$6</f>
        <v>0</v>
      </c>
      <c r="H91" s="548"/>
      <c r="I91" s="548"/>
      <c r="J91" s="548"/>
      <c r="K91" s="549"/>
      <c r="L91" s="476">
        <f>市郡別合計!$G$6</f>
        <v>0</v>
      </c>
      <c r="M91" s="478">
        <f>市郡別合計!$H$6</f>
        <v>0</v>
      </c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</row>
    <row r="92" spans="1:24" ht="9.9499999999999993" customHeight="1">
      <c r="B92" s="497"/>
      <c r="C92" s="498"/>
      <c r="D92" s="498"/>
      <c r="E92" s="498"/>
      <c r="F92" s="499"/>
      <c r="G92" s="550"/>
      <c r="H92" s="551"/>
      <c r="I92" s="551"/>
      <c r="J92" s="551"/>
      <c r="K92" s="552"/>
      <c r="L92" s="477"/>
      <c r="M92" s="479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</row>
    <row r="93" spans="1:24" ht="3.6" customHeight="1">
      <c r="B93" s="39"/>
      <c r="C93" s="39"/>
      <c r="D93" s="49"/>
      <c r="E93" s="39"/>
      <c r="F93" s="39"/>
      <c r="G93" s="39"/>
      <c r="H93" s="39"/>
      <c r="I93" s="39"/>
      <c r="J93" s="39"/>
      <c r="K93" s="39"/>
      <c r="L93" s="39"/>
      <c r="M93" s="39"/>
    </row>
    <row r="94" spans="1:24" ht="12.95" customHeight="1">
      <c r="B94" s="525" t="s">
        <v>1</v>
      </c>
      <c r="C94" s="526"/>
      <c r="D94" s="3" t="s">
        <v>2</v>
      </c>
      <c r="E94" s="4" t="s">
        <v>4</v>
      </c>
      <c r="F94" s="4" t="s">
        <v>7</v>
      </c>
      <c r="G94" s="4" t="s">
        <v>5</v>
      </c>
      <c r="H94" s="201" t="s">
        <v>6</v>
      </c>
      <c r="I94" s="4" t="s">
        <v>3</v>
      </c>
      <c r="J94" s="4" t="s">
        <v>8</v>
      </c>
      <c r="K94" s="4" t="s">
        <v>497</v>
      </c>
      <c r="L94" s="5" t="s">
        <v>9</v>
      </c>
      <c r="M94" s="5" t="s">
        <v>431</v>
      </c>
    </row>
    <row r="95" spans="1:24" ht="15.75" customHeight="1">
      <c r="B95" s="509" t="s">
        <v>384</v>
      </c>
      <c r="C95" s="510"/>
      <c r="I95" s="350"/>
      <c r="M95" s="351"/>
    </row>
    <row r="96" spans="1:24" ht="13.5" customHeight="1">
      <c r="A96" s="233" t="s">
        <v>638</v>
      </c>
      <c r="B96" s="12" t="s">
        <v>466</v>
      </c>
      <c r="C96" s="377"/>
      <c r="D96" s="101">
        <f t="shared" ref="D96" si="4">SUM(E96:L96)</f>
        <v>3900</v>
      </c>
      <c r="E96" s="65">
        <v>3500</v>
      </c>
      <c r="F96" s="65"/>
      <c r="G96" s="65"/>
      <c r="H96" s="188"/>
      <c r="I96" s="65">
        <v>200</v>
      </c>
      <c r="J96" s="65">
        <v>200</v>
      </c>
      <c r="K96" s="65"/>
      <c r="L96" s="102"/>
      <c r="M96" s="480"/>
    </row>
    <row r="97" spans="1:13" ht="13.5" customHeight="1">
      <c r="B97" s="10"/>
      <c r="C97" s="378"/>
      <c r="D97" s="75">
        <f>SUM(E97:L97)</f>
        <v>0</v>
      </c>
      <c r="E97" s="158"/>
      <c r="F97" s="106"/>
      <c r="G97" s="106"/>
      <c r="H97" s="106"/>
      <c r="I97" s="158"/>
      <c r="J97" s="158"/>
      <c r="K97" s="90"/>
      <c r="L97" s="109"/>
      <c r="M97" s="481"/>
    </row>
    <row r="98" spans="1:13" ht="13.5" customHeight="1">
      <c r="A98" s="233" t="s">
        <v>639</v>
      </c>
      <c r="B98" s="12" t="s">
        <v>473</v>
      </c>
      <c r="C98" s="377"/>
      <c r="D98" s="101">
        <f t="shared" ref="D98" si="5">SUM(E98:L98)</f>
        <v>2600</v>
      </c>
      <c r="E98" s="65">
        <v>2400</v>
      </c>
      <c r="F98" s="65"/>
      <c r="G98" s="65"/>
      <c r="H98" s="188"/>
      <c r="I98" s="65">
        <v>100</v>
      </c>
      <c r="J98" s="65">
        <v>100</v>
      </c>
      <c r="K98" s="65"/>
      <c r="L98" s="102"/>
      <c r="M98" s="471" t="s">
        <v>371</v>
      </c>
    </row>
    <row r="99" spans="1:13" ht="13.5" customHeight="1">
      <c r="B99" s="10"/>
      <c r="C99" s="378"/>
      <c r="D99" s="75">
        <f>SUM(E99:L99)</f>
        <v>0</v>
      </c>
      <c r="E99" s="158"/>
      <c r="F99" s="106"/>
      <c r="G99" s="106"/>
      <c r="H99" s="106"/>
      <c r="I99" s="157"/>
      <c r="J99" s="157"/>
      <c r="K99" s="106"/>
      <c r="L99" s="121"/>
      <c r="M99" s="472"/>
    </row>
    <row r="100" spans="1:13" ht="13.5" customHeight="1">
      <c r="A100" s="233" t="s">
        <v>681</v>
      </c>
      <c r="B100" s="12" t="s">
        <v>21</v>
      </c>
      <c r="C100" s="377"/>
      <c r="D100" s="101">
        <f t="shared" ref="D100" si="6">SUM(E100:L100)</f>
        <v>2100</v>
      </c>
      <c r="E100" s="65"/>
      <c r="F100" s="65">
        <v>1350</v>
      </c>
      <c r="G100" s="65"/>
      <c r="H100" s="188">
        <v>750</v>
      </c>
      <c r="I100" s="65"/>
      <c r="J100" s="65"/>
      <c r="K100" s="65"/>
      <c r="L100" s="102"/>
      <c r="M100" s="471" t="s">
        <v>484</v>
      </c>
    </row>
    <row r="101" spans="1:13" ht="13.5" customHeight="1">
      <c r="B101" s="10"/>
      <c r="C101" s="378"/>
      <c r="D101" s="75">
        <f>SUM(E101:L101)</f>
        <v>0</v>
      </c>
      <c r="E101" s="90"/>
      <c r="F101" s="158"/>
      <c r="G101" s="90"/>
      <c r="H101" s="202"/>
      <c r="I101" s="90"/>
      <c r="J101" s="90"/>
      <c r="K101" s="90"/>
      <c r="L101" s="109"/>
      <c r="M101" s="472"/>
    </row>
    <row r="102" spans="1:13" ht="13.5" customHeight="1">
      <c r="A102" s="233" t="s">
        <v>682</v>
      </c>
      <c r="B102" s="12" t="s">
        <v>519</v>
      </c>
      <c r="C102" s="377"/>
      <c r="D102" s="101">
        <f t="shared" ref="D102" si="7">SUM(E102:L102)</f>
        <v>1500</v>
      </c>
      <c r="E102" s="65"/>
      <c r="F102" s="65">
        <v>1100</v>
      </c>
      <c r="G102" s="65"/>
      <c r="H102" s="188">
        <v>400</v>
      </c>
      <c r="I102" s="65"/>
      <c r="J102" s="65"/>
      <c r="K102" s="65"/>
      <c r="L102" s="102"/>
      <c r="M102" s="471" t="s">
        <v>371</v>
      </c>
    </row>
    <row r="103" spans="1:13" ht="13.5" customHeight="1">
      <c r="B103" s="10"/>
      <c r="C103" s="378"/>
      <c r="D103" s="75">
        <f>SUM(E103:L103)</f>
        <v>0</v>
      </c>
      <c r="E103" s="106"/>
      <c r="F103" s="157"/>
      <c r="G103" s="106"/>
      <c r="H103" s="204"/>
      <c r="I103" s="106"/>
      <c r="J103" s="106"/>
      <c r="K103" s="106"/>
      <c r="L103" s="121"/>
      <c r="M103" s="472"/>
    </row>
    <row r="104" spans="1:13" ht="13.5" customHeight="1">
      <c r="A104" s="233" t="s">
        <v>683</v>
      </c>
      <c r="B104" s="12" t="s">
        <v>23</v>
      </c>
      <c r="C104" s="377"/>
      <c r="D104" s="101">
        <f t="shared" ref="D104" si="8">SUM(E104:L104)</f>
        <v>1350</v>
      </c>
      <c r="E104" s="65"/>
      <c r="F104" s="65">
        <v>1050</v>
      </c>
      <c r="G104" s="65"/>
      <c r="H104" s="188">
        <v>300</v>
      </c>
      <c r="I104" s="65"/>
      <c r="J104" s="65"/>
      <c r="K104" s="65"/>
      <c r="L104" s="102"/>
      <c r="M104" s="480"/>
    </row>
    <row r="105" spans="1:13" ht="13.5" customHeight="1">
      <c r="B105" s="10"/>
      <c r="C105" s="378"/>
      <c r="D105" s="75">
        <f>SUM(E105:L105)</f>
        <v>0</v>
      </c>
      <c r="E105" s="90"/>
      <c r="F105" s="158"/>
      <c r="G105" s="90"/>
      <c r="H105" s="202"/>
      <c r="I105" s="90"/>
      <c r="J105" s="90"/>
      <c r="K105" s="90"/>
      <c r="L105" s="109"/>
      <c r="M105" s="481"/>
    </row>
    <row r="106" spans="1:13" ht="13.5" customHeight="1">
      <c r="A106" s="233" t="s">
        <v>684</v>
      </c>
      <c r="B106" s="12" t="s">
        <v>24</v>
      </c>
      <c r="C106" s="377"/>
      <c r="D106" s="101">
        <f t="shared" ref="D106" si="9">SUM(E106:L106)</f>
        <v>2600</v>
      </c>
      <c r="E106" s="65"/>
      <c r="F106" s="65">
        <v>1800</v>
      </c>
      <c r="G106" s="65">
        <v>750</v>
      </c>
      <c r="H106" s="188"/>
      <c r="I106" s="65"/>
      <c r="J106" s="65"/>
      <c r="K106" s="65">
        <v>50</v>
      </c>
      <c r="L106" s="102"/>
      <c r="M106" s="471" t="s">
        <v>372</v>
      </c>
    </row>
    <row r="107" spans="1:13" ht="13.5" customHeight="1">
      <c r="B107" s="10"/>
      <c r="C107" s="378"/>
      <c r="D107" s="75">
        <f>SUM(E107:L107)</f>
        <v>0</v>
      </c>
      <c r="E107" s="106"/>
      <c r="F107" s="157"/>
      <c r="G107" s="157"/>
      <c r="H107" s="203"/>
      <c r="I107" s="106"/>
      <c r="J107" s="106"/>
      <c r="K107" s="157"/>
      <c r="L107" s="121"/>
      <c r="M107" s="472"/>
    </row>
    <row r="108" spans="1:13" ht="13.5" customHeight="1">
      <c r="A108" s="233" t="s">
        <v>685</v>
      </c>
      <c r="B108" s="12" t="s">
        <v>25</v>
      </c>
      <c r="C108" s="377"/>
      <c r="D108" s="101">
        <f t="shared" ref="D108:D113" si="10">SUM(E108:L108)</f>
        <v>2450</v>
      </c>
      <c r="E108" s="65"/>
      <c r="F108" s="65">
        <v>1700</v>
      </c>
      <c r="G108" s="65">
        <v>700</v>
      </c>
      <c r="H108" s="188"/>
      <c r="I108" s="65"/>
      <c r="J108" s="65"/>
      <c r="K108" s="65">
        <v>50</v>
      </c>
      <c r="L108" s="102"/>
      <c r="M108" s="471" t="s">
        <v>485</v>
      </c>
    </row>
    <row r="109" spans="1:13" ht="13.5" customHeight="1">
      <c r="B109" s="10"/>
      <c r="C109" s="378"/>
      <c r="D109" s="75">
        <f>SUM(E109:L109)</f>
        <v>0</v>
      </c>
      <c r="E109" s="90"/>
      <c r="F109" s="158"/>
      <c r="G109" s="158"/>
      <c r="H109" s="196"/>
      <c r="I109" s="90"/>
      <c r="J109" s="90"/>
      <c r="K109" s="158"/>
      <c r="L109" s="109"/>
      <c r="M109" s="472"/>
    </row>
    <row r="110" spans="1:13" ht="13.5" customHeight="1">
      <c r="A110" s="233" t="s">
        <v>686</v>
      </c>
      <c r="B110" s="12" t="s">
        <v>454</v>
      </c>
      <c r="C110" s="379"/>
      <c r="D110" s="101">
        <f t="shared" si="10"/>
        <v>2200</v>
      </c>
      <c r="E110" s="65">
        <v>1800</v>
      </c>
      <c r="F110" s="65">
        <v>50</v>
      </c>
      <c r="G110" s="65">
        <v>50</v>
      </c>
      <c r="H110" s="188"/>
      <c r="I110" s="65">
        <v>100</v>
      </c>
      <c r="J110" s="65">
        <v>150</v>
      </c>
      <c r="K110" s="65">
        <v>50</v>
      </c>
      <c r="L110" s="102"/>
      <c r="M110" s="471" t="s">
        <v>486</v>
      </c>
    </row>
    <row r="111" spans="1:13" ht="13.5" customHeight="1">
      <c r="B111" s="10"/>
      <c r="C111" s="380"/>
      <c r="D111" s="75">
        <f t="shared" si="10"/>
        <v>0</v>
      </c>
      <c r="E111" s="157"/>
      <c r="F111" s="157"/>
      <c r="G111" s="157"/>
      <c r="H111" s="203"/>
      <c r="I111" s="157"/>
      <c r="J111" s="157"/>
      <c r="K111" s="158"/>
      <c r="L111" s="121"/>
      <c r="M111" s="472"/>
    </row>
    <row r="112" spans="1:13" ht="13.5" customHeight="1">
      <c r="B112" s="536" t="s">
        <v>26</v>
      </c>
      <c r="C112" s="537"/>
      <c r="D112" s="101">
        <f t="shared" si="10"/>
        <v>18700</v>
      </c>
      <c r="E112" s="70">
        <f t="shared" ref="E112:L113" si="11">SUM(E96,E98,E100,E102,E104,E106,E108,E110)</f>
        <v>7700</v>
      </c>
      <c r="F112" s="70">
        <f>SUM(F96,F98,F100,F102,F104,F106,F108,F110)</f>
        <v>7050</v>
      </c>
      <c r="G112" s="70">
        <f t="shared" si="11"/>
        <v>1500</v>
      </c>
      <c r="H112" s="112">
        <f t="shared" si="11"/>
        <v>1450</v>
      </c>
      <c r="I112" s="70">
        <f>SUM(I96,I98,I100,I102,I104,I106,I108,I110)</f>
        <v>400</v>
      </c>
      <c r="J112" s="70">
        <f t="shared" si="11"/>
        <v>450</v>
      </c>
      <c r="K112" s="70">
        <f t="shared" si="11"/>
        <v>150</v>
      </c>
      <c r="L112" s="102">
        <f t="shared" si="11"/>
        <v>0</v>
      </c>
      <c r="M112" s="355"/>
    </row>
    <row r="113" spans="1:13" ht="13.5" customHeight="1">
      <c r="B113" s="538"/>
      <c r="C113" s="539"/>
      <c r="D113" s="110">
        <f t="shared" si="10"/>
        <v>0</v>
      </c>
      <c r="E113" s="90">
        <f t="shared" si="11"/>
        <v>0</v>
      </c>
      <c r="F113" s="90">
        <f>SUM(F97,F99,F101,F103,F105,F107,F109,F111)</f>
        <v>0</v>
      </c>
      <c r="G113" s="90">
        <f t="shared" si="11"/>
        <v>0</v>
      </c>
      <c r="H113" s="196">
        <f t="shared" si="11"/>
        <v>0</v>
      </c>
      <c r="I113" s="90">
        <f>SUM(I97,I99,I101,I103,I105,I107,I109,I111)</f>
        <v>0</v>
      </c>
      <c r="J113" s="90">
        <f t="shared" si="11"/>
        <v>0</v>
      </c>
      <c r="K113" s="90">
        <f>SUM(K97,K99,K101,K103,K105,K107,K109,K111)</f>
        <v>0</v>
      </c>
      <c r="L113" s="109">
        <f t="shared" si="11"/>
        <v>0</v>
      </c>
      <c r="M113" s="365"/>
    </row>
    <row r="114" spans="1:13" ht="15.75" customHeight="1">
      <c r="B114" s="509" t="s">
        <v>385</v>
      </c>
      <c r="C114" s="510"/>
      <c r="I114" s="350"/>
      <c r="M114" s="351"/>
    </row>
    <row r="115" spans="1:13" ht="13.5" customHeight="1">
      <c r="A115" s="233" t="s">
        <v>640</v>
      </c>
      <c r="B115" s="1" t="s">
        <v>255</v>
      </c>
      <c r="C115" s="13" t="s">
        <v>474</v>
      </c>
      <c r="D115" s="101">
        <f t="shared" ref="D115:D147" si="12">SUM(E115:L115)</f>
        <v>2550</v>
      </c>
      <c r="E115" s="65">
        <v>2350</v>
      </c>
      <c r="F115" s="65">
        <v>100</v>
      </c>
      <c r="G115" s="65"/>
      <c r="H115" s="188"/>
      <c r="I115" s="65">
        <v>50</v>
      </c>
      <c r="J115" s="65">
        <v>50</v>
      </c>
      <c r="K115" s="65"/>
      <c r="L115" s="102"/>
      <c r="M115" s="471" t="s">
        <v>373</v>
      </c>
    </row>
    <row r="116" spans="1:13" ht="13.5" customHeight="1">
      <c r="B116" s="34"/>
      <c r="C116" s="343"/>
      <c r="D116" s="75">
        <f t="shared" si="12"/>
        <v>0</v>
      </c>
      <c r="E116" s="157"/>
      <c r="F116" s="157"/>
      <c r="G116" s="106"/>
      <c r="H116" s="203"/>
      <c r="I116" s="157"/>
      <c r="J116" s="157"/>
      <c r="K116" s="106"/>
      <c r="L116" s="121"/>
      <c r="M116" s="472"/>
    </row>
    <row r="117" spans="1:13" ht="13.5" customHeight="1">
      <c r="A117" s="233" t="s">
        <v>641</v>
      </c>
      <c r="B117" s="34"/>
      <c r="C117" s="13" t="s">
        <v>253</v>
      </c>
      <c r="D117" s="101">
        <f t="shared" si="12"/>
        <v>750</v>
      </c>
      <c r="E117" s="65">
        <v>300</v>
      </c>
      <c r="F117" s="65">
        <v>350</v>
      </c>
      <c r="G117" s="65">
        <v>50</v>
      </c>
      <c r="H117" s="188">
        <v>50</v>
      </c>
      <c r="I117" s="65"/>
      <c r="J117" s="65"/>
      <c r="K117" s="65"/>
      <c r="L117" s="102"/>
      <c r="M117" s="471" t="s">
        <v>461</v>
      </c>
    </row>
    <row r="118" spans="1:13" ht="13.5" customHeight="1">
      <c r="B118" s="34"/>
      <c r="C118" s="343"/>
      <c r="D118" s="75">
        <f t="shared" si="12"/>
        <v>0</v>
      </c>
      <c r="E118" s="158"/>
      <c r="F118" s="158"/>
      <c r="G118" s="158"/>
      <c r="H118" s="202"/>
      <c r="I118" s="90"/>
      <c r="J118" s="90"/>
      <c r="K118" s="90"/>
      <c r="L118" s="109"/>
      <c r="M118" s="472"/>
    </row>
    <row r="119" spans="1:13" ht="13.5" customHeight="1">
      <c r="A119" s="233" t="s">
        <v>642</v>
      </c>
      <c r="B119" s="34"/>
      <c r="C119" s="13" t="s">
        <v>612</v>
      </c>
      <c r="D119" s="101">
        <f t="shared" si="12"/>
        <v>850</v>
      </c>
      <c r="E119" s="65"/>
      <c r="F119" s="65">
        <v>650</v>
      </c>
      <c r="G119" s="65">
        <v>100</v>
      </c>
      <c r="H119" s="188">
        <v>100</v>
      </c>
      <c r="I119" s="65"/>
      <c r="J119" s="65"/>
      <c r="K119" s="65"/>
      <c r="L119" s="102"/>
      <c r="M119" s="471" t="s">
        <v>373</v>
      </c>
    </row>
    <row r="120" spans="1:13" ht="13.5" customHeight="1">
      <c r="B120" s="34"/>
      <c r="C120" s="343"/>
      <c r="D120" s="75">
        <f t="shared" si="12"/>
        <v>0</v>
      </c>
      <c r="E120" s="106"/>
      <c r="F120" s="157"/>
      <c r="G120" s="157"/>
      <c r="H120" s="204"/>
      <c r="I120" s="106"/>
      <c r="J120" s="106"/>
      <c r="K120" s="106"/>
      <c r="L120" s="121"/>
      <c r="M120" s="472"/>
    </row>
    <row r="121" spans="1:13" ht="13.5" customHeight="1">
      <c r="B121" s="514" t="s">
        <v>254</v>
      </c>
      <c r="C121" s="515"/>
      <c r="D121" s="101">
        <f t="shared" si="12"/>
        <v>4150</v>
      </c>
      <c r="E121" s="70">
        <f>SUM(E115,E117,E119)</f>
        <v>2650</v>
      </c>
      <c r="F121" s="70">
        <f>SUM(F115,F117,F119)</f>
        <v>1100</v>
      </c>
      <c r="G121" s="70">
        <f t="shared" ref="E121:L122" si="13">SUM(G115,G117,G119)</f>
        <v>150</v>
      </c>
      <c r="H121" s="112">
        <f t="shared" si="13"/>
        <v>150</v>
      </c>
      <c r="I121" s="70">
        <f>SUM(I115,I117,I119)</f>
        <v>50</v>
      </c>
      <c r="J121" s="70">
        <f t="shared" si="13"/>
        <v>50</v>
      </c>
      <c r="K121" s="70">
        <f>SUM(K115,K117,K119)</f>
        <v>0</v>
      </c>
      <c r="L121" s="102">
        <f t="shared" si="13"/>
        <v>0</v>
      </c>
      <c r="M121" s="471"/>
    </row>
    <row r="122" spans="1:13" ht="13.5" customHeight="1">
      <c r="B122" s="516"/>
      <c r="C122" s="517"/>
      <c r="D122" s="111">
        <f t="shared" si="12"/>
        <v>0</v>
      </c>
      <c r="E122" s="90">
        <f t="shared" si="13"/>
        <v>0</v>
      </c>
      <c r="F122" s="90">
        <f>SUM(F116,F118,F120)</f>
        <v>0</v>
      </c>
      <c r="G122" s="90">
        <f t="shared" si="13"/>
        <v>0</v>
      </c>
      <c r="H122" s="196">
        <f t="shared" si="13"/>
        <v>0</v>
      </c>
      <c r="I122" s="90">
        <f>SUM(I116,I118,I120)</f>
        <v>0</v>
      </c>
      <c r="J122" s="90">
        <f t="shared" si="13"/>
        <v>0</v>
      </c>
      <c r="K122" s="90">
        <f>SUM(K116,K118,K120)</f>
        <v>0</v>
      </c>
      <c r="L122" s="109"/>
      <c r="M122" s="472"/>
    </row>
    <row r="123" spans="1:13" ht="13.5" customHeight="1">
      <c r="A123" s="233" t="s">
        <v>687</v>
      </c>
      <c r="B123" s="38" t="s">
        <v>256</v>
      </c>
      <c r="C123" s="541" t="s">
        <v>374</v>
      </c>
      <c r="D123" s="101">
        <f t="shared" si="12"/>
        <v>1900</v>
      </c>
      <c r="E123" s="65">
        <v>1500</v>
      </c>
      <c r="F123" s="65">
        <v>200</v>
      </c>
      <c r="G123" s="65">
        <v>50</v>
      </c>
      <c r="H123" s="188">
        <v>50</v>
      </c>
      <c r="I123" s="65">
        <v>50</v>
      </c>
      <c r="J123" s="65">
        <v>50</v>
      </c>
      <c r="K123" s="65"/>
      <c r="L123" s="102"/>
      <c r="M123" s="471" t="s">
        <v>874</v>
      </c>
    </row>
    <row r="124" spans="1:13" ht="13.5" customHeight="1">
      <c r="B124" s="381"/>
      <c r="C124" s="542"/>
      <c r="D124" s="75">
        <f t="shared" si="12"/>
        <v>0</v>
      </c>
      <c r="E124" s="157"/>
      <c r="F124" s="157"/>
      <c r="G124" s="157"/>
      <c r="H124" s="204"/>
      <c r="I124" s="204"/>
      <c r="J124" s="157"/>
      <c r="K124" s="106"/>
      <c r="L124" s="121"/>
      <c r="M124" s="472"/>
    </row>
    <row r="125" spans="1:13" ht="13.5" customHeight="1">
      <c r="A125" s="233" t="s">
        <v>643</v>
      </c>
      <c r="B125" s="34" t="s">
        <v>257</v>
      </c>
      <c r="C125" s="13" t="s">
        <v>475</v>
      </c>
      <c r="D125" s="101">
        <f t="shared" si="12"/>
        <v>1600</v>
      </c>
      <c r="E125" s="65">
        <v>1550</v>
      </c>
      <c r="F125" s="65"/>
      <c r="G125" s="65"/>
      <c r="H125" s="188"/>
      <c r="I125" s="65">
        <v>50</v>
      </c>
      <c r="J125" s="65"/>
      <c r="K125" s="65"/>
      <c r="L125" s="102"/>
      <c r="M125" s="471" t="s">
        <v>487</v>
      </c>
    </row>
    <row r="126" spans="1:13" ht="13.5" customHeight="1">
      <c r="B126" s="34"/>
      <c r="C126" s="343"/>
      <c r="D126" s="75">
        <f t="shared" si="12"/>
        <v>0</v>
      </c>
      <c r="E126" s="158"/>
      <c r="F126" s="90"/>
      <c r="G126" s="90"/>
      <c r="H126" s="196"/>
      <c r="I126" s="158"/>
      <c r="J126" s="90"/>
      <c r="K126" s="90"/>
      <c r="L126" s="109"/>
      <c r="M126" s="472"/>
    </row>
    <row r="127" spans="1:13" ht="13.5" customHeight="1">
      <c r="A127" s="233" t="s">
        <v>644</v>
      </c>
      <c r="B127" s="34"/>
      <c r="C127" s="13" t="s">
        <v>456</v>
      </c>
      <c r="D127" s="101">
        <f t="shared" si="12"/>
        <v>550</v>
      </c>
      <c r="E127" s="65"/>
      <c r="F127" s="65">
        <v>400</v>
      </c>
      <c r="G127" s="65">
        <v>50</v>
      </c>
      <c r="H127" s="188">
        <v>50</v>
      </c>
      <c r="I127" s="65"/>
      <c r="J127" s="65">
        <v>50</v>
      </c>
      <c r="K127" s="65"/>
      <c r="L127" s="102"/>
      <c r="M127" s="471" t="s">
        <v>375</v>
      </c>
    </row>
    <row r="128" spans="1:13" ht="13.5" customHeight="1">
      <c r="B128" s="34"/>
      <c r="C128" s="343"/>
      <c r="D128" s="75">
        <f t="shared" si="12"/>
        <v>0</v>
      </c>
      <c r="E128" s="106"/>
      <c r="F128" s="157"/>
      <c r="G128" s="157"/>
      <c r="H128" s="204"/>
      <c r="I128" s="106"/>
      <c r="J128" s="157"/>
      <c r="K128" s="106"/>
      <c r="L128" s="121"/>
      <c r="M128" s="472"/>
    </row>
    <row r="129" spans="1:13" ht="13.5" customHeight="1">
      <c r="B129" s="514" t="s">
        <v>259</v>
      </c>
      <c r="C129" s="515"/>
      <c r="D129" s="101">
        <f t="shared" si="12"/>
        <v>2150</v>
      </c>
      <c r="E129" s="70">
        <f t="shared" ref="E129:L130" si="14">SUM(E125,E127)</f>
        <v>1550</v>
      </c>
      <c r="F129" s="70">
        <f>SUM(F125,F127)</f>
        <v>400</v>
      </c>
      <c r="G129" s="70">
        <f t="shared" si="14"/>
        <v>50</v>
      </c>
      <c r="H129" s="112">
        <f t="shared" si="14"/>
        <v>50</v>
      </c>
      <c r="I129" s="70">
        <f>SUM(I125,I127)</f>
        <v>50</v>
      </c>
      <c r="J129" s="70">
        <f t="shared" si="14"/>
        <v>50</v>
      </c>
      <c r="K129" s="70">
        <f>SUM(K125,K127)</f>
        <v>0</v>
      </c>
      <c r="L129" s="102">
        <f t="shared" si="14"/>
        <v>0</v>
      </c>
      <c r="M129" s="471"/>
    </row>
    <row r="130" spans="1:13" ht="13.5" customHeight="1">
      <c r="B130" s="516"/>
      <c r="C130" s="517"/>
      <c r="D130" s="111">
        <f t="shared" si="12"/>
        <v>0</v>
      </c>
      <c r="E130" s="90">
        <f t="shared" si="14"/>
        <v>0</v>
      </c>
      <c r="F130" s="90">
        <f>SUM(F126,F128)</f>
        <v>0</v>
      </c>
      <c r="G130" s="90">
        <f t="shared" si="14"/>
        <v>0</v>
      </c>
      <c r="H130" s="196">
        <f t="shared" si="14"/>
        <v>0</v>
      </c>
      <c r="I130" s="90">
        <f>SUM(I126,I128)</f>
        <v>0</v>
      </c>
      <c r="J130" s="90">
        <f t="shared" si="14"/>
        <v>0</v>
      </c>
      <c r="K130" s="90">
        <f>SUM(K126,K128)</f>
        <v>0</v>
      </c>
      <c r="L130" s="109">
        <f t="shared" si="14"/>
        <v>0</v>
      </c>
      <c r="M130" s="472"/>
    </row>
    <row r="131" spans="1:13" ht="13.5" customHeight="1">
      <c r="A131" s="233" t="s">
        <v>688</v>
      </c>
      <c r="B131" s="1" t="s">
        <v>258</v>
      </c>
      <c r="C131" s="13" t="s">
        <v>575</v>
      </c>
      <c r="D131" s="101">
        <f t="shared" si="12"/>
        <v>400</v>
      </c>
      <c r="E131" s="65"/>
      <c r="F131" s="65">
        <v>300</v>
      </c>
      <c r="G131" s="65">
        <v>50</v>
      </c>
      <c r="H131" s="188">
        <v>50</v>
      </c>
      <c r="I131" s="65"/>
      <c r="J131" s="65"/>
      <c r="K131" s="65"/>
      <c r="L131" s="102"/>
      <c r="M131" s="471"/>
    </row>
    <row r="132" spans="1:13" ht="13.5" customHeight="1">
      <c r="B132" s="19"/>
      <c r="C132" s="343" t="s">
        <v>882</v>
      </c>
      <c r="D132" s="75">
        <f t="shared" si="12"/>
        <v>0</v>
      </c>
      <c r="E132" s="106"/>
      <c r="F132" s="157"/>
      <c r="G132" s="157"/>
      <c r="H132" s="204"/>
      <c r="I132" s="106"/>
      <c r="J132" s="106"/>
      <c r="K132" s="106"/>
      <c r="L132" s="121"/>
      <c r="M132" s="472"/>
    </row>
    <row r="133" spans="1:13" ht="13.5" customHeight="1">
      <c r="B133" s="536" t="s">
        <v>222</v>
      </c>
      <c r="C133" s="537"/>
      <c r="D133" s="101">
        <f t="shared" si="12"/>
        <v>8600</v>
      </c>
      <c r="E133" s="70">
        <f t="shared" ref="E133:L134" si="15">SUM(E121,E123,E129,E131)</f>
        <v>5700</v>
      </c>
      <c r="F133" s="70">
        <f>SUM(F121,F123,F129,F131)</f>
        <v>2000</v>
      </c>
      <c r="G133" s="70">
        <f t="shared" si="15"/>
        <v>300</v>
      </c>
      <c r="H133" s="112">
        <f t="shared" si="15"/>
        <v>300</v>
      </c>
      <c r="I133" s="70">
        <f>SUM(I121,I123,I129,I131)</f>
        <v>150</v>
      </c>
      <c r="J133" s="70">
        <f t="shared" si="15"/>
        <v>150</v>
      </c>
      <c r="K133" s="70">
        <f>SUM(K121,K123,K129,K131)</f>
        <v>0</v>
      </c>
      <c r="L133" s="102">
        <f t="shared" si="15"/>
        <v>0</v>
      </c>
      <c r="M133" s="355"/>
    </row>
    <row r="134" spans="1:13" ht="13.5" customHeight="1">
      <c r="B134" s="538"/>
      <c r="C134" s="539"/>
      <c r="D134" s="110">
        <f t="shared" si="12"/>
        <v>0</v>
      </c>
      <c r="E134" s="90">
        <f t="shared" si="15"/>
        <v>0</v>
      </c>
      <c r="F134" s="90">
        <f>SUM(F122,F124,F130,F132)</f>
        <v>0</v>
      </c>
      <c r="G134" s="90">
        <f t="shared" si="15"/>
        <v>0</v>
      </c>
      <c r="H134" s="196">
        <f t="shared" si="15"/>
        <v>0</v>
      </c>
      <c r="I134" s="90">
        <f>SUM(I122,I124,I130,I132)</f>
        <v>0</v>
      </c>
      <c r="J134" s="90">
        <f t="shared" si="15"/>
        <v>0</v>
      </c>
      <c r="K134" s="90">
        <f>SUM(K122,K124,K130,K132)</f>
        <v>0</v>
      </c>
      <c r="L134" s="109">
        <f t="shared" si="15"/>
        <v>0</v>
      </c>
      <c r="M134" s="365"/>
    </row>
    <row r="135" spans="1:13" ht="15.75" customHeight="1">
      <c r="B135" s="509" t="s">
        <v>386</v>
      </c>
      <c r="C135" s="510"/>
      <c r="I135" s="350"/>
      <c r="M135" s="351"/>
    </row>
    <row r="136" spans="1:13" ht="13.5" customHeight="1">
      <c r="A136" s="233" t="s">
        <v>689</v>
      </c>
      <c r="B136" s="16" t="s">
        <v>27</v>
      </c>
      <c r="C136" s="541" t="s">
        <v>439</v>
      </c>
      <c r="D136" s="101">
        <f>SUM(E136:L136)</f>
        <v>3900</v>
      </c>
      <c r="E136" s="65">
        <v>2400</v>
      </c>
      <c r="F136" s="65">
        <v>950</v>
      </c>
      <c r="G136" s="65">
        <v>200</v>
      </c>
      <c r="H136" s="188">
        <v>150</v>
      </c>
      <c r="I136" s="65">
        <v>50</v>
      </c>
      <c r="J136" s="65">
        <v>100</v>
      </c>
      <c r="K136" s="65">
        <v>50</v>
      </c>
      <c r="L136" s="102"/>
      <c r="M136" s="471" t="s">
        <v>488</v>
      </c>
    </row>
    <row r="137" spans="1:13" ht="13.5" customHeight="1">
      <c r="B137" s="17"/>
      <c r="C137" s="559"/>
      <c r="D137" s="75">
        <f t="shared" si="12"/>
        <v>0</v>
      </c>
      <c r="E137" s="158"/>
      <c r="F137" s="158"/>
      <c r="G137" s="158"/>
      <c r="H137" s="202"/>
      <c r="I137" s="158"/>
      <c r="J137" s="158"/>
      <c r="K137" s="158"/>
      <c r="L137" s="109"/>
      <c r="M137" s="472"/>
    </row>
    <row r="138" spans="1:13" ht="13.5" customHeight="1">
      <c r="A138" s="233" t="s">
        <v>645</v>
      </c>
      <c r="B138" s="14" t="s">
        <v>28</v>
      </c>
      <c r="C138" s="15" t="s">
        <v>476</v>
      </c>
      <c r="D138" s="101">
        <f t="shared" si="12"/>
        <v>2050</v>
      </c>
      <c r="E138" s="65">
        <v>1850</v>
      </c>
      <c r="F138" s="65"/>
      <c r="G138" s="65">
        <v>100</v>
      </c>
      <c r="H138" s="188"/>
      <c r="I138" s="65">
        <v>50</v>
      </c>
      <c r="J138" s="65">
        <v>50</v>
      </c>
      <c r="K138" s="65"/>
      <c r="L138" s="102"/>
      <c r="M138" s="471" t="s">
        <v>898</v>
      </c>
    </row>
    <row r="139" spans="1:13" ht="13.5" customHeight="1">
      <c r="B139" s="14"/>
      <c r="C139" s="343"/>
      <c r="D139" s="75">
        <f t="shared" si="12"/>
        <v>0</v>
      </c>
      <c r="E139" s="158"/>
      <c r="F139" s="90"/>
      <c r="G139" s="158"/>
      <c r="H139" s="196"/>
      <c r="I139" s="158"/>
      <c r="J139" s="158"/>
      <c r="K139" s="90"/>
      <c r="L139" s="109"/>
      <c r="M139" s="472"/>
    </row>
    <row r="140" spans="1:13" ht="13.5" customHeight="1">
      <c r="A140" s="233" t="s">
        <v>690</v>
      </c>
      <c r="B140" s="14"/>
      <c r="C140" s="13" t="s">
        <v>575</v>
      </c>
      <c r="D140" s="101">
        <f t="shared" si="12"/>
        <v>600</v>
      </c>
      <c r="E140" s="65"/>
      <c r="F140" s="65">
        <v>500</v>
      </c>
      <c r="G140" s="65"/>
      <c r="H140" s="188">
        <v>50</v>
      </c>
      <c r="I140" s="65"/>
      <c r="J140" s="65"/>
      <c r="K140" s="65">
        <v>50</v>
      </c>
      <c r="L140" s="102"/>
      <c r="M140" s="471"/>
    </row>
    <row r="141" spans="1:13" ht="13.5" customHeight="1">
      <c r="B141" s="14"/>
      <c r="C141" s="343" t="s">
        <v>883</v>
      </c>
      <c r="D141" s="75">
        <f t="shared" si="12"/>
        <v>0</v>
      </c>
      <c r="E141" s="106"/>
      <c r="F141" s="157"/>
      <c r="G141" s="106"/>
      <c r="H141" s="204"/>
      <c r="I141" s="106"/>
      <c r="J141" s="106"/>
      <c r="K141" s="157"/>
      <c r="L141" s="121"/>
      <c r="M141" s="472"/>
    </row>
    <row r="142" spans="1:13" ht="13.5" customHeight="1">
      <c r="A142" s="233" t="s">
        <v>646</v>
      </c>
      <c r="B142" s="14"/>
      <c r="C142" s="13" t="s">
        <v>499</v>
      </c>
      <c r="D142" s="101">
        <f t="shared" si="12"/>
        <v>450</v>
      </c>
      <c r="E142" s="65">
        <v>350</v>
      </c>
      <c r="F142" s="65">
        <v>50</v>
      </c>
      <c r="G142" s="65">
        <v>50</v>
      </c>
      <c r="H142" s="188"/>
      <c r="I142" s="65"/>
      <c r="J142" s="65"/>
      <c r="K142" s="65"/>
      <c r="L142" s="102"/>
      <c r="M142" s="471" t="s">
        <v>580</v>
      </c>
    </row>
    <row r="143" spans="1:13" ht="13.5" customHeight="1">
      <c r="B143" s="14"/>
      <c r="C143" s="343"/>
      <c r="D143" s="75">
        <f t="shared" si="12"/>
        <v>0</v>
      </c>
      <c r="E143" s="158"/>
      <c r="F143" s="158"/>
      <c r="G143" s="158"/>
      <c r="H143" s="196"/>
      <c r="I143" s="90"/>
      <c r="J143" s="90"/>
      <c r="K143" s="90"/>
      <c r="L143" s="109"/>
      <c r="M143" s="472"/>
    </row>
    <row r="144" spans="1:13" ht="13.5" customHeight="1">
      <c r="B144" s="514" t="s">
        <v>29</v>
      </c>
      <c r="C144" s="515"/>
      <c r="D144" s="101">
        <f t="shared" si="12"/>
        <v>3100</v>
      </c>
      <c r="E144" s="65">
        <f t="shared" ref="E144:L145" si="16">SUM(E138,E140,E142)</f>
        <v>2200</v>
      </c>
      <c r="F144" s="65">
        <f>SUM(F138,F140,F142)</f>
        <v>550</v>
      </c>
      <c r="G144" s="65">
        <f t="shared" si="16"/>
        <v>150</v>
      </c>
      <c r="H144" s="188">
        <f t="shared" si="16"/>
        <v>50</v>
      </c>
      <c r="I144" s="65">
        <f>SUM(I138,I140,I142)</f>
        <v>50</v>
      </c>
      <c r="J144" s="65">
        <f t="shared" si="16"/>
        <v>50</v>
      </c>
      <c r="K144" s="65">
        <f>SUM(K138,K140,K142)</f>
        <v>50</v>
      </c>
      <c r="L144" s="105">
        <f t="shared" si="16"/>
        <v>0</v>
      </c>
      <c r="M144" s="471"/>
    </row>
    <row r="145" spans="1:24" ht="13.5" customHeight="1">
      <c r="B145" s="516"/>
      <c r="C145" s="517"/>
      <c r="D145" s="110">
        <f t="shared" si="12"/>
        <v>0</v>
      </c>
      <c r="E145" s="106">
        <f t="shared" si="16"/>
        <v>0</v>
      </c>
      <c r="F145" s="106">
        <f>SUM(F139,F141,F143)</f>
        <v>0</v>
      </c>
      <c r="G145" s="106">
        <f t="shared" si="16"/>
        <v>0</v>
      </c>
      <c r="H145" s="203">
        <f t="shared" si="16"/>
        <v>0</v>
      </c>
      <c r="I145" s="106">
        <f>SUM(I139,I141,I143)</f>
        <v>0</v>
      </c>
      <c r="J145" s="106">
        <f t="shared" si="16"/>
        <v>0</v>
      </c>
      <c r="K145" s="106">
        <f>SUM(K139,K141,K143)</f>
        <v>0</v>
      </c>
      <c r="L145" s="107">
        <f t="shared" si="16"/>
        <v>0</v>
      </c>
      <c r="M145" s="472"/>
    </row>
    <row r="146" spans="1:24" ht="13.5" customHeight="1">
      <c r="B146" s="534" t="s">
        <v>30</v>
      </c>
      <c r="C146" s="535"/>
      <c r="D146" s="101">
        <f t="shared" si="12"/>
        <v>7000</v>
      </c>
      <c r="E146" s="65">
        <f t="shared" ref="E146:L146" si="17">SUM(E136,E144)</f>
        <v>4600</v>
      </c>
      <c r="F146" s="65">
        <f>SUM(F136,F144)</f>
        <v>1500</v>
      </c>
      <c r="G146" s="65">
        <f t="shared" si="17"/>
        <v>350</v>
      </c>
      <c r="H146" s="188">
        <f t="shared" si="17"/>
        <v>200</v>
      </c>
      <c r="I146" s="65">
        <f>SUM(I136,I144)</f>
        <v>100</v>
      </c>
      <c r="J146" s="65">
        <f t="shared" si="17"/>
        <v>150</v>
      </c>
      <c r="K146" s="65">
        <f>SUM(K136,K144)</f>
        <v>100</v>
      </c>
      <c r="L146" s="105">
        <f t="shared" si="17"/>
        <v>0</v>
      </c>
      <c r="M146" s="355"/>
    </row>
    <row r="147" spans="1:24" ht="13.5" customHeight="1">
      <c r="B147" s="516"/>
      <c r="C147" s="517"/>
      <c r="D147" s="110">
        <f t="shared" si="12"/>
        <v>0</v>
      </c>
      <c r="E147" s="90">
        <f t="shared" ref="E147:L147" si="18">SUM(E137,E145)</f>
        <v>0</v>
      </c>
      <c r="F147" s="90">
        <f>SUM(F137,F145)</f>
        <v>0</v>
      </c>
      <c r="G147" s="90">
        <f t="shared" si="18"/>
        <v>0</v>
      </c>
      <c r="H147" s="196">
        <f t="shared" si="18"/>
        <v>0</v>
      </c>
      <c r="I147" s="90">
        <f>SUM(I137,I145)</f>
        <v>0</v>
      </c>
      <c r="J147" s="90">
        <f t="shared" si="18"/>
        <v>0</v>
      </c>
      <c r="K147" s="90">
        <f>SUM(K137,K145)</f>
        <v>0</v>
      </c>
      <c r="L147" s="107">
        <f t="shared" si="18"/>
        <v>0</v>
      </c>
      <c r="M147" s="365"/>
    </row>
    <row r="148" spans="1:24" ht="17.25" customHeight="1">
      <c r="B148" s="533" t="s">
        <v>0</v>
      </c>
      <c r="C148" s="533"/>
      <c r="D148" s="407" t="str">
        <f>市郡別合計!$B$1</f>
        <v>Ver.1.02</v>
      </c>
      <c r="E148" s="513" t="s">
        <v>388</v>
      </c>
      <c r="F148" s="513"/>
      <c r="G148" s="513"/>
      <c r="H148" s="406" t="s">
        <v>619</v>
      </c>
      <c r="I148" s="405"/>
      <c r="J148" s="405"/>
      <c r="K148" s="405"/>
      <c r="L148" s="408"/>
      <c r="M148" s="346" t="str">
        <f>市郡別合計!$I$1</f>
        <v>2025/11/15 改定部数</v>
      </c>
      <c r="O148" s="404"/>
    </row>
    <row r="149" spans="1:24" ht="13.5" customHeight="1">
      <c r="B149" s="506" t="s">
        <v>250</v>
      </c>
      <c r="C149" s="507"/>
      <c r="D149" s="507"/>
      <c r="E149" s="508"/>
      <c r="F149" s="473" t="s">
        <v>245</v>
      </c>
      <c r="G149" s="474"/>
      <c r="H149" s="474"/>
      <c r="I149" s="475"/>
      <c r="J149" s="482" t="s">
        <v>275</v>
      </c>
      <c r="K149" s="483"/>
      <c r="L149" s="484"/>
      <c r="M149" s="348" t="s">
        <v>249</v>
      </c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</row>
    <row r="150" spans="1:24" ht="13.5" customHeight="1">
      <c r="B150" s="500">
        <f>市郡別合計!$A$3</f>
        <v>0</v>
      </c>
      <c r="C150" s="501"/>
      <c r="D150" s="501"/>
      <c r="E150" s="502"/>
      <c r="F150" s="527">
        <f>市郡別合計!$C$3</f>
        <v>0</v>
      </c>
      <c r="G150" s="528"/>
      <c r="H150" s="528"/>
      <c r="I150" s="529"/>
      <c r="J150" s="485">
        <f>市郡別合計!$F$3</f>
        <v>0</v>
      </c>
      <c r="K150" s="486"/>
      <c r="L150" s="487"/>
      <c r="M150" s="518">
        <f>市郡別合計!$I$3</f>
        <v>0</v>
      </c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</row>
    <row r="151" spans="1:24" ht="13.5" customHeight="1">
      <c r="B151" s="503"/>
      <c r="C151" s="504"/>
      <c r="D151" s="504"/>
      <c r="E151" s="505"/>
      <c r="F151" s="530"/>
      <c r="G151" s="531"/>
      <c r="H151" s="531"/>
      <c r="I151" s="532"/>
      <c r="J151" s="488"/>
      <c r="K151" s="489"/>
      <c r="L151" s="490"/>
      <c r="M151" s="519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</row>
    <row r="152" spans="1:24" ht="13.5" customHeight="1">
      <c r="B152" s="553" t="s">
        <v>251</v>
      </c>
      <c r="C152" s="554"/>
      <c r="D152" s="554"/>
      <c r="E152" s="554"/>
      <c r="F152" s="555"/>
      <c r="G152" s="491" t="s">
        <v>252</v>
      </c>
      <c r="H152" s="492"/>
      <c r="I152" s="492"/>
      <c r="J152" s="492"/>
      <c r="K152" s="493"/>
      <c r="L152" s="13" t="s">
        <v>247</v>
      </c>
      <c r="M152" s="349" t="s">
        <v>248</v>
      </c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</row>
    <row r="153" spans="1:24" ht="13.5" customHeight="1">
      <c r="B153" s="494">
        <f>市郡別合計!$A$6</f>
        <v>0</v>
      </c>
      <c r="C153" s="495"/>
      <c r="D153" s="495"/>
      <c r="E153" s="495"/>
      <c r="F153" s="496"/>
      <c r="G153" s="547">
        <f>市郡別合計!$D$6</f>
        <v>0</v>
      </c>
      <c r="H153" s="548"/>
      <c r="I153" s="548"/>
      <c r="J153" s="548"/>
      <c r="K153" s="549"/>
      <c r="L153" s="476">
        <f>市郡別合計!$G$6</f>
        <v>0</v>
      </c>
      <c r="M153" s="478">
        <f>市郡別合計!$H$6</f>
        <v>0</v>
      </c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</row>
    <row r="154" spans="1:24" ht="13.5" customHeight="1">
      <c r="B154" s="497"/>
      <c r="C154" s="498"/>
      <c r="D154" s="498"/>
      <c r="E154" s="498"/>
      <c r="F154" s="499"/>
      <c r="G154" s="550"/>
      <c r="H154" s="551"/>
      <c r="I154" s="551"/>
      <c r="J154" s="551"/>
      <c r="K154" s="552"/>
      <c r="L154" s="477"/>
      <c r="M154" s="479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</row>
    <row r="155" spans="1:24" ht="7.5" customHeight="1">
      <c r="B155" s="357"/>
      <c r="C155" s="357"/>
      <c r="D155" s="357"/>
      <c r="E155" s="358"/>
      <c r="F155" s="357"/>
      <c r="G155" s="357"/>
      <c r="H155" s="357"/>
      <c r="I155" s="358"/>
      <c r="J155" s="359"/>
      <c r="K155" s="359"/>
      <c r="L155" s="359"/>
      <c r="M155" s="359"/>
    </row>
    <row r="156" spans="1:24" ht="12" customHeight="1">
      <c r="B156" s="564" t="s">
        <v>1</v>
      </c>
      <c r="C156" s="565"/>
      <c r="D156" s="3" t="s">
        <v>2</v>
      </c>
      <c r="E156" s="4" t="s">
        <v>4</v>
      </c>
      <c r="F156" s="4" t="s">
        <v>7</v>
      </c>
      <c r="G156" s="4" t="s">
        <v>5</v>
      </c>
      <c r="H156" s="201" t="s">
        <v>6</v>
      </c>
      <c r="I156" s="4" t="s">
        <v>3</v>
      </c>
      <c r="J156" s="4" t="s">
        <v>8</v>
      </c>
      <c r="K156" s="4" t="s">
        <v>497</v>
      </c>
      <c r="L156" s="5" t="s">
        <v>9</v>
      </c>
      <c r="M156" s="5" t="s">
        <v>431</v>
      </c>
    </row>
    <row r="157" spans="1:24" ht="24.95" customHeight="1">
      <c r="B157" s="509" t="s">
        <v>359</v>
      </c>
      <c r="C157" s="510"/>
      <c r="I157" s="350"/>
      <c r="M157" s="351"/>
    </row>
    <row r="158" spans="1:24" ht="13.5" customHeight="1">
      <c r="A158" s="233" t="s">
        <v>691</v>
      </c>
      <c r="B158" s="511" t="s">
        <v>298</v>
      </c>
      <c r="C158" s="382" t="s">
        <v>607</v>
      </c>
      <c r="D158" s="101">
        <f t="shared" ref="D158:D190" si="19">SUM(E158:L158)</f>
        <v>3200</v>
      </c>
      <c r="E158" s="65">
        <v>3000</v>
      </c>
      <c r="F158" s="65"/>
      <c r="G158" s="65"/>
      <c r="H158" s="188"/>
      <c r="I158" s="65">
        <v>200</v>
      </c>
      <c r="J158" s="65"/>
      <c r="K158" s="65"/>
      <c r="L158" s="102"/>
      <c r="M158" s="471" t="s">
        <v>362</v>
      </c>
    </row>
    <row r="159" spans="1:24" ht="13.5" customHeight="1">
      <c r="B159" s="512"/>
      <c r="C159" s="380" t="s">
        <v>608</v>
      </c>
      <c r="D159" s="75">
        <f t="shared" si="19"/>
        <v>0</v>
      </c>
      <c r="E159" s="158"/>
      <c r="F159" s="90"/>
      <c r="G159" s="90"/>
      <c r="H159" s="196"/>
      <c r="I159" s="158"/>
      <c r="J159" s="90"/>
      <c r="K159" s="90"/>
      <c r="L159" s="109"/>
      <c r="M159" s="472"/>
    </row>
    <row r="160" spans="1:24" ht="13.5" customHeight="1">
      <c r="A160" s="233" t="s">
        <v>692</v>
      </c>
      <c r="B160" s="14"/>
      <c r="C160" s="522" t="s">
        <v>477</v>
      </c>
      <c r="D160" s="101">
        <f t="shared" si="19"/>
        <v>2250</v>
      </c>
      <c r="E160" s="65">
        <v>2100</v>
      </c>
      <c r="F160" s="65"/>
      <c r="G160" s="65"/>
      <c r="H160" s="188"/>
      <c r="I160" s="65">
        <v>150</v>
      </c>
      <c r="J160" s="65"/>
      <c r="K160" s="65"/>
      <c r="L160" s="102"/>
      <c r="M160" s="471" t="s">
        <v>513</v>
      </c>
    </row>
    <row r="161" spans="1:13" ht="13.5" customHeight="1">
      <c r="B161" s="14"/>
      <c r="C161" s="546"/>
      <c r="D161" s="75">
        <f t="shared" si="19"/>
        <v>0</v>
      </c>
      <c r="E161" s="157"/>
      <c r="F161" s="106"/>
      <c r="G161" s="106"/>
      <c r="H161" s="203"/>
      <c r="I161" s="157"/>
      <c r="J161" s="106"/>
      <c r="K161" s="106"/>
      <c r="L161" s="121"/>
      <c r="M161" s="472"/>
    </row>
    <row r="162" spans="1:13" ht="13.5" customHeight="1">
      <c r="A162" s="233" t="s">
        <v>647</v>
      </c>
      <c r="B162" s="14"/>
      <c r="C162" s="382" t="s">
        <v>572</v>
      </c>
      <c r="D162" s="101">
        <f t="shared" si="19"/>
        <v>2150</v>
      </c>
      <c r="E162" s="65"/>
      <c r="F162" s="65">
        <v>1600</v>
      </c>
      <c r="G162" s="65"/>
      <c r="H162" s="188">
        <v>400</v>
      </c>
      <c r="I162" s="65"/>
      <c r="J162" s="65">
        <v>100</v>
      </c>
      <c r="K162" s="65">
        <v>50</v>
      </c>
      <c r="L162" s="102"/>
      <c r="M162" s="520" t="s">
        <v>598</v>
      </c>
    </row>
    <row r="163" spans="1:13" ht="13.5" customHeight="1">
      <c r="B163" s="14"/>
      <c r="C163" s="380"/>
      <c r="D163" s="75">
        <f t="shared" si="19"/>
        <v>0</v>
      </c>
      <c r="E163" s="90"/>
      <c r="F163" s="158"/>
      <c r="G163" s="90"/>
      <c r="H163" s="202"/>
      <c r="I163" s="90"/>
      <c r="J163" s="158"/>
      <c r="K163" s="158"/>
      <c r="L163" s="109"/>
      <c r="M163" s="521"/>
    </row>
    <row r="164" spans="1:13" ht="13.5" customHeight="1">
      <c r="A164" s="233" t="s">
        <v>693</v>
      </c>
      <c r="B164" s="14"/>
      <c r="C164" s="522" t="s">
        <v>361</v>
      </c>
      <c r="D164" s="101">
        <f t="shared" si="19"/>
        <v>3550</v>
      </c>
      <c r="E164" s="65"/>
      <c r="F164" s="65">
        <v>2800</v>
      </c>
      <c r="G164" s="65"/>
      <c r="H164" s="188">
        <v>600</v>
      </c>
      <c r="I164" s="65"/>
      <c r="J164" s="65">
        <v>100</v>
      </c>
      <c r="K164" s="65">
        <v>50</v>
      </c>
      <c r="L164" s="102"/>
      <c r="M164" s="471" t="s">
        <v>362</v>
      </c>
    </row>
    <row r="165" spans="1:13" ht="13.5" customHeight="1">
      <c r="B165" s="14"/>
      <c r="C165" s="546"/>
      <c r="D165" s="75">
        <f t="shared" si="19"/>
        <v>0</v>
      </c>
      <c r="E165" s="106"/>
      <c r="F165" s="157"/>
      <c r="G165" s="106"/>
      <c r="H165" s="204"/>
      <c r="I165" s="106"/>
      <c r="J165" s="157"/>
      <c r="K165" s="157"/>
      <c r="L165" s="121"/>
      <c r="M165" s="472"/>
    </row>
    <row r="166" spans="1:13" ht="13.5" customHeight="1">
      <c r="A166" s="233" t="s">
        <v>694</v>
      </c>
      <c r="B166" s="14"/>
      <c r="C166" s="382" t="s">
        <v>281</v>
      </c>
      <c r="D166" s="101">
        <f t="shared" si="19"/>
        <v>3950</v>
      </c>
      <c r="E166" s="65"/>
      <c r="F166" s="65">
        <v>2700</v>
      </c>
      <c r="G166" s="65">
        <v>1000</v>
      </c>
      <c r="H166" s="188"/>
      <c r="I166" s="65"/>
      <c r="J166" s="65">
        <v>250</v>
      </c>
      <c r="K166" s="65"/>
      <c r="L166" s="102"/>
      <c r="M166" s="520" t="s">
        <v>489</v>
      </c>
    </row>
    <row r="167" spans="1:13" ht="13.5" customHeight="1">
      <c r="B167" s="14"/>
      <c r="C167" s="380"/>
      <c r="D167" s="75">
        <f t="shared" si="19"/>
        <v>0</v>
      </c>
      <c r="E167" s="90"/>
      <c r="F167" s="158"/>
      <c r="G167" s="158"/>
      <c r="H167" s="196"/>
      <c r="I167" s="90"/>
      <c r="J167" s="158"/>
      <c r="K167" s="90"/>
      <c r="L167" s="109"/>
      <c r="M167" s="521"/>
    </row>
    <row r="168" spans="1:13" ht="13.5" customHeight="1">
      <c r="B168" s="514" t="s">
        <v>282</v>
      </c>
      <c r="C168" s="535"/>
      <c r="D168" s="101">
        <f t="shared" si="19"/>
        <v>15100</v>
      </c>
      <c r="E168" s="112">
        <f t="shared" ref="E168:L169" si="20">SUM(E158,E160,E162,E164,E166)</f>
        <v>5100</v>
      </c>
      <c r="F168" s="70">
        <f t="shared" si="20"/>
        <v>7100</v>
      </c>
      <c r="G168" s="70">
        <f t="shared" si="20"/>
        <v>1000</v>
      </c>
      <c r="H168" s="112">
        <f t="shared" si="20"/>
        <v>1000</v>
      </c>
      <c r="I168" s="70">
        <f t="shared" si="20"/>
        <v>350</v>
      </c>
      <c r="J168" s="70">
        <f t="shared" si="20"/>
        <v>450</v>
      </c>
      <c r="K168" s="113">
        <f t="shared" si="20"/>
        <v>100</v>
      </c>
      <c r="L168" s="102">
        <f t="shared" si="20"/>
        <v>0</v>
      </c>
      <c r="M168" s="471"/>
    </row>
    <row r="169" spans="1:13" ht="13.5" customHeight="1">
      <c r="B169" s="516"/>
      <c r="C169" s="517"/>
      <c r="D169" s="110">
        <f t="shared" si="19"/>
        <v>0</v>
      </c>
      <c r="E169" s="90">
        <f t="shared" si="20"/>
        <v>0</v>
      </c>
      <c r="F169" s="90">
        <f t="shared" si="20"/>
        <v>0</v>
      </c>
      <c r="G169" s="90">
        <f t="shared" si="20"/>
        <v>0</v>
      </c>
      <c r="H169" s="196">
        <f t="shared" si="20"/>
        <v>0</v>
      </c>
      <c r="I169" s="90">
        <f t="shared" si="20"/>
        <v>0</v>
      </c>
      <c r="J169" s="90">
        <f t="shared" si="20"/>
        <v>0</v>
      </c>
      <c r="K169" s="90">
        <f t="shared" si="20"/>
        <v>0</v>
      </c>
      <c r="L169" s="109">
        <f t="shared" si="20"/>
        <v>0</v>
      </c>
      <c r="M169" s="472"/>
    </row>
    <row r="170" spans="1:13" ht="13.5" customHeight="1">
      <c r="A170" s="233" t="s">
        <v>648</v>
      </c>
      <c r="B170" s="511" t="s">
        <v>369</v>
      </c>
      <c r="C170" s="13" t="s">
        <v>579</v>
      </c>
      <c r="D170" s="101">
        <f t="shared" si="19"/>
        <v>400</v>
      </c>
      <c r="E170" s="65">
        <v>400</v>
      </c>
      <c r="F170" s="65"/>
      <c r="G170" s="65"/>
      <c r="H170" s="188"/>
      <c r="I170" s="65"/>
      <c r="J170" s="65"/>
      <c r="K170" s="65"/>
      <c r="L170" s="102"/>
      <c r="M170" s="471"/>
    </row>
    <row r="171" spans="1:13" ht="13.5" customHeight="1">
      <c r="B171" s="540"/>
      <c r="C171" s="343"/>
      <c r="D171" s="75">
        <f t="shared" si="19"/>
        <v>0</v>
      </c>
      <c r="E171" s="157"/>
      <c r="F171" s="106"/>
      <c r="G171" s="106"/>
      <c r="H171" s="203"/>
      <c r="I171" s="106"/>
      <c r="J171" s="106"/>
      <c r="K171" s="106"/>
      <c r="L171" s="121"/>
      <c r="M171" s="472"/>
    </row>
    <row r="172" spans="1:13" ht="13.5" customHeight="1">
      <c r="A172" s="233" t="s">
        <v>649</v>
      </c>
      <c r="B172" s="511" t="s">
        <v>299</v>
      </c>
      <c r="C172" s="13" t="s">
        <v>35</v>
      </c>
      <c r="D172" s="101">
        <f t="shared" si="19"/>
        <v>1300</v>
      </c>
      <c r="E172" s="65">
        <v>1200</v>
      </c>
      <c r="F172" s="65"/>
      <c r="G172" s="65"/>
      <c r="H172" s="188"/>
      <c r="I172" s="65">
        <v>100</v>
      </c>
      <c r="J172" s="65"/>
      <c r="K172" s="65"/>
      <c r="L172" s="102"/>
      <c r="M172" s="471" t="s">
        <v>490</v>
      </c>
    </row>
    <row r="173" spans="1:13" ht="13.5" customHeight="1">
      <c r="B173" s="524"/>
      <c r="C173" s="343"/>
      <c r="D173" s="75">
        <f t="shared" si="19"/>
        <v>0</v>
      </c>
      <c r="E173" s="158"/>
      <c r="F173" s="90"/>
      <c r="G173" s="90"/>
      <c r="H173" s="196"/>
      <c r="I173" s="158"/>
      <c r="J173" s="90"/>
      <c r="K173" s="90"/>
      <c r="L173" s="109"/>
      <c r="M173" s="472"/>
    </row>
    <row r="174" spans="1:13" ht="13.5" customHeight="1">
      <c r="A174" s="233" t="s">
        <v>650</v>
      </c>
      <c r="B174" s="9"/>
      <c r="C174" s="13" t="s">
        <v>573</v>
      </c>
      <c r="D174" s="101">
        <f t="shared" si="19"/>
        <v>350</v>
      </c>
      <c r="E174" s="65"/>
      <c r="F174" s="65">
        <v>200</v>
      </c>
      <c r="G174" s="65"/>
      <c r="H174" s="188">
        <v>100</v>
      </c>
      <c r="I174" s="65"/>
      <c r="J174" s="65">
        <v>50</v>
      </c>
      <c r="K174" s="65"/>
      <c r="L174" s="102"/>
      <c r="M174" s="471" t="s">
        <v>490</v>
      </c>
    </row>
    <row r="175" spans="1:13" ht="13.5" customHeight="1">
      <c r="B175" s="9"/>
      <c r="C175" s="343"/>
      <c r="D175" s="75">
        <f t="shared" si="19"/>
        <v>0</v>
      </c>
      <c r="E175" s="90"/>
      <c r="F175" s="158"/>
      <c r="G175" s="90"/>
      <c r="H175" s="202"/>
      <c r="I175" s="90"/>
      <c r="J175" s="158"/>
      <c r="K175" s="90"/>
      <c r="L175" s="109"/>
      <c r="M175" s="472"/>
    </row>
    <row r="176" spans="1:13" ht="13.5" customHeight="1">
      <c r="B176" s="514" t="s">
        <v>283</v>
      </c>
      <c r="C176" s="535"/>
      <c r="D176" s="101">
        <f t="shared" si="19"/>
        <v>1650</v>
      </c>
      <c r="E176" s="112">
        <f t="shared" ref="E176:L176" si="21">SUM(E172,E174)</f>
        <v>1200</v>
      </c>
      <c r="F176" s="70">
        <f>SUM(F172,F174)</f>
        <v>200</v>
      </c>
      <c r="G176" s="70">
        <f t="shared" si="21"/>
        <v>0</v>
      </c>
      <c r="H176" s="112">
        <f t="shared" si="21"/>
        <v>100</v>
      </c>
      <c r="I176" s="70">
        <f>SUM(I172,I174)</f>
        <v>100</v>
      </c>
      <c r="J176" s="70">
        <f t="shared" si="21"/>
        <v>50</v>
      </c>
      <c r="K176" s="113">
        <f>SUM(K172,K174)</f>
        <v>0</v>
      </c>
      <c r="L176" s="102">
        <f t="shared" si="21"/>
        <v>0</v>
      </c>
      <c r="M176" s="471"/>
    </row>
    <row r="177" spans="1:24" ht="13.5" customHeight="1">
      <c r="B177" s="516"/>
      <c r="C177" s="517"/>
      <c r="D177" s="110">
        <f t="shared" si="19"/>
        <v>0</v>
      </c>
      <c r="E177" s="90">
        <f t="shared" ref="E177:L177" si="22">SUM(E173,E175)</f>
        <v>0</v>
      </c>
      <c r="F177" s="90">
        <f>SUM(F173,F175)</f>
        <v>0</v>
      </c>
      <c r="G177" s="90">
        <f t="shared" si="22"/>
        <v>0</v>
      </c>
      <c r="H177" s="196">
        <f t="shared" si="22"/>
        <v>0</v>
      </c>
      <c r="I177" s="90">
        <f>SUM(I173,I175)</f>
        <v>0</v>
      </c>
      <c r="J177" s="90">
        <f t="shared" si="22"/>
        <v>0</v>
      </c>
      <c r="K177" s="90">
        <f>SUM(K173,K175)</f>
        <v>0</v>
      </c>
      <c r="L177" s="109">
        <f t="shared" si="22"/>
        <v>0</v>
      </c>
      <c r="M177" s="472"/>
    </row>
    <row r="178" spans="1:24" ht="13.5" customHeight="1">
      <c r="B178" s="534" t="s">
        <v>32</v>
      </c>
      <c r="C178" s="535"/>
      <c r="D178" s="101">
        <f t="shared" si="19"/>
        <v>17150</v>
      </c>
      <c r="E178" s="112">
        <f t="shared" ref="E178:L179" si="23">SUM(E168,E170,E176)</f>
        <v>6700</v>
      </c>
      <c r="F178" s="70">
        <f>SUM(F168,F170,F176)</f>
        <v>7300</v>
      </c>
      <c r="G178" s="70">
        <f t="shared" si="23"/>
        <v>1000</v>
      </c>
      <c r="H178" s="112">
        <f t="shared" si="23"/>
        <v>1100</v>
      </c>
      <c r="I178" s="70">
        <f>SUM(I168,I170,I176)</f>
        <v>450</v>
      </c>
      <c r="J178" s="70">
        <f t="shared" si="23"/>
        <v>500</v>
      </c>
      <c r="K178" s="113">
        <f>SUM(K168,K170,K176)</f>
        <v>100</v>
      </c>
      <c r="L178" s="102">
        <f t="shared" si="23"/>
        <v>0</v>
      </c>
      <c r="M178" s="355"/>
    </row>
    <row r="179" spans="1:24" ht="13.5" customHeight="1">
      <c r="B179" s="516"/>
      <c r="C179" s="517"/>
      <c r="D179" s="110">
        <f t="shared" si="19"/>
        <v>0</v>
      </c>
      <c r="E179" s="90">
        <f t="shared" si="23"/>
        <v>0</v>
      </c>
      <c r="F179" s="90">
        <f>SUM(F169,F171,F177)</f>
        <v>0</v>
      </c>
      <c r="G179" s="90">
        <f t="shared" si="23"/>
        <v>0</v>
      </c>
      <c r="H179" s="196">
        <f t="shared" si="23"/>
        <v>0</v>
      </c>
      <c r="I179" s="90">
        <f>SUM(I169,I171,I177)</f>
        <v>0</v>
      </c>
      <c r="J179" s="90">
        <f t="shared" si="23"/>
        <v>0</v>
      </c>
      <c r="K179" s="90">
        <f>SUM(K169,K171,K177)</f>
        <v>0</v>
      </c>
      <c r="L179" s="109">
        <f t="shared" si="23"/>
        <v>0</v>
      </c>
      <c r="M179" s="175"/>
    </row>
    <row r="180" spans="1:24" ht="24.95" customHeight="1">
      <c r="B180" s="509" t="s">
        <v>365</v>
      </c>
      <c r="C180" s="510"/>
      <c r="I180" s="350"/>
      <c r="M180" s="351"/>
    </row>
    <row r="181" spans="1:24" ht="13.5" customHeight="1">
      <c r="A181" s="233" t="s">
        <v>651</v>
      </c>
      <c r="B181" s="16" t="s">
        <v>33</v>
      </c>
      <c r="C181" s="13" t="s">
        <v>34</v>
      </c>
      <c r="D181" s="101">
        <f t="shared" si="19"/>
        <v>5900</v>
      </c>
      <c r="E181" s="65">
        <v>4450</v>
      </c>
      <c r="F181" s="65">
        <v>600</v>
      </c>
      <c r="G181" s="65">
        <v>200</v>
      </c>
      <c r="H181" s="188">
        <v>300</v>
      </c>
      <c r="I181" s="65">
        <v>150</v>
      </c>
      <c r="J181" s="65">
        <v>150</v>
      </c>
      <c r="K181" s="65">
        <v>50</v>
      </c>
      <c r="L181" s="102"/>
      <c r="M181" s="520" t="s">
        <v>370</v>
      </c>
    </row>
    <row r="182" spans="1:24" ht="13.5" customHeight="1">
      <c r="B182" s="17"/>
      <c r="C182" s="343"/>
      <c r="D182" s="75">
        <f t="shared" si="19"/>
        <v>0</v>
      </c>
      <c r="E182" s="158"/>
      <c r="F182" s="158"/>
      <c r="G182" s="158"/>
      <c r="H182" s="202"/>
      <c r="I182" s="158"/>
      <c r="J182" s="158"/>
      <c r="K182" s="158"/>
      <c r="L182" s="109"/>
      <c r="M182" s="521"/>
    </row>
    <row r="183" spans="1:24" ht="13.5" customHeight="1">
      <c r="A183" s="233" t="s">
        <v>695</v>
      </c>
      <c r="B183" s="7" t="s">
        <v>36</v>
      </c>
      <c r="C183" s="13" t="s">
        <v>480</v>
      </c>
      <c r="D183" s="101">
        <f t="shared" si="19"/>
        <v>1350</v>
      </c>
      <c r="E183" s="65">
        <v>1200</v>
      </c>
      <c r="F183" s="65"/>
      <c r="G183" s="65">
        <v>50</v>
      </c>
      <c r="H183" s="188"/>
      <c r="I183" s="65">
        <v>50</v>
      </c>
      <c r="J183" s="65">
        <v>50</v>
      </c>
      <c r="K183" s="65"/>
      <c r="L183" s="102"/>
      <c r="M183" s="471" t="s">
        <v>376</v>
      </c>
    </row>
    <row r="184" spans="1:24" ht="13.5" customHeight="1">
      <c r="B184" s="14"/>
      <c r="C184" s="343" t="s">
        <v>481</v>
      </c>
      <c r="D184" s="75">
        <f t="shared" si="19"/>
        <v>0</v>
      </c>
      <c r="E184" s="158"/>
      <c r="F184" s="90"/>
      <c r="G184" s="158"/>
      <c r="H184" s="196"/>
      <c r="I184" s="158"/>
      <c r="J184" s="158"/>
      <c r="K184" s="90"/>
      <c r="L184" s="109"/>
      <c r="M184" s="472"/>
    </row>
    <row r="185" spans="1:24" ht="13.5" customHeight="1">
      <c r="A185" s="233" t="s">
        <v>696</v>
      </c>
      <c r="B185" s="14"/>
      <c r="C185" s="13" t="s">
        <v>31</v>
      </c>
      <c r="D185" s="101">
        <f t="shared" si="19"/>
        <v>800</v>
      </c>
      <c r="E185" s="65"/>
      <c r="F185" s="65">
        <v>600</v>
      </c>
      <c r="G185" s="65">
        <v>200</v>
      </c>
      <c r="H185" s="188"/>
      <c r="I185" s="65"/>
      <c r="J185" s="65"/>
      <c r="K185" s="65"/>
      <c r="L185" s="102"/>
      <c r="M185" s="471" t="s">
        <v>491</v>
      </c>
    </row>
    <row r="186" spans="1:24" ht="13.5" customHeight="1">
      <c r="B186" s="14"/>
      <c r="C186" s="343"/>
      <c r="D186" s="75">
        <f t="shared" si="19"/>
        <v>0</v>
      </c>
      <c r="E186" s="106"/>
      <c r="F186" s="157"/>
      <c r="G186" s="157"/>
      <c r="H186" s="203"/>
      <c r="I186" s="106"/>
      <c r="J186" s="106"/>
      <c r="K186" s="106"/>
      <c r="L186" s="121"/>
      <c r="M186" s="472"/>
    </row>
    <row r="187" spans="1:24" ht="13.5" customHeight="1">
      <c r="B187" s="514" t="s">
        <v>37</v>
      </c>
      <c r="C187" s="515"/>
      <c r="D187" s="101">
        <f t="shared" ref="D187:L187" si="24">SUM(D183,D185)</f>
        <v>2150</v>
      </c>
      <c r="E187" s="70">
        <f t="shared" si="24"/>
        <v>1200</v>
      </c>
      <c r="F187" s="70">
        <f t="shared" si="24"/>
        <v>600</v>
      </c>
      <c r="G187" s="70">
        <f t="shared" si="24"/>
        <v>250</v>
      </c>
      <c r="H187" s="112">
        <f t="shared" si="24"/>
        <v>0</v>
      </c>
      <c r="I187" s="70">
        <f t="shared" si="24"/>
        <v>50</v>
      </c>
      <c r="J187" s="70">
        <f t="shared" si="24"/>
        <v>50</v>
      </c>
      <c r="K187" s="70">
        <f t="shared" si="24"/>
        <v>0</v>
      </c>
      <c r="L187" s="102">
        <f t="shared" si="24"/>
        <v>0</v>
      </c>
      <c r="M187" s="471"/>
    </row>
    <row r="188" spans="1:24" ht="13.5" customHeight="1">
      <c r="B188" s="516"/>
      <c r="C188" s="517"/>
      <c r="D188" s="111">
        <f t="shared" ref="D188:L188" si="25">SUM(D184,D186)</f>
        <v>0</v>
      </c>
      <c r="E188" s="90">
        <f t="shared" si="25"/>
        <v>0</v>
      </c>
      <c r="F188" s="90">
        <f t="shared" si="25"/>
        <v>0</v>
      </c>
      <c r="G188" s="90">
        <f t="shared" si="25"/>
        <v>0</v>
      </c>
      <c r="H188" s="196">
        <f t="shared" si="25"/>
        <v>0</v>
      </c>
      <c r="I188" s="90">
        <f t="shared" si="25"/>
        <v>0</v>
      </c>
      <c r="J188" s="90">
        <f t="shared" si="25"/>
        <v>0</v>
      </c>
      <c r="K188" s="90">
        <f t="shared" si="25"/>
        <v>0</v>
      </c>
      <c r="L188" s="109">
        <f t="shared" si="25"/>
        <v>0</v>
      </c>
      <c r="M188" s="472"/>
    </row>
    <row r="189" spans="1:24" ht="13.5" customHeight="1">
      <c r="B189" s="536" t="s">
        <v>38</v>
      </c>
      <c r="C189" s="537"/>
      <c r="D189" s="101">
        <f t="shared" si="19"/>
        <v>8050</v>
      </c>
      <c r="E189" s="65">
        <f>SUM(E181,E187)</f>
        <v>5650</v>
      </c>
      <c r="F189" s="65">
        <f t="shared" ref="F189:L189" si="26">SUM(F181,F187)</f>
        <v>1200</v>
      </c>
      <c r="G189" s="65">
        <f t="shared" si="26"/>
        <v>450</v>
      </c>
      <c r="H189" s="188">
        <f t="shared" si="26"/>
        <v>300</v>
      </c>
      <c r="I189" s="188">
        <f t="shared" si="26"/>
        <v>200</v>
      </c>
      <c r="J189" s="65">
        <f t="shared" si="26"/>
        <v>200</v>
      </c>
      <c r="K189" s="65">
        <f t="shared" si="26"/>
        <v>50</v>
      </c>
      <c r="L189" s="105">
        <f t="shared" si="26"/>
        <v>0</v>
      </c>
      <c r="M189" s="355"/>
    </row>
    <row r="190" spans="1:24" ht="13.5" customHeight="1">
      <c r="B190" s="538"/>
      <c r="C190" s="539"/>
      <c r="D190" s="110">
        <f t="shared" si="19"/>
        <v>0</v>
      </c>
      <c r="E190" s="90">
        <f t="shared" ref="E190:L190" si="27">SUM(E182,E188)</f>
        <v>0</v>
      </c>
      <c r="F190" s="90">
        <f t="shared" si="27"/>
        <v>0</v>
      </c>
      <c r="G190" s="90">
        <f t="shared" si="27"/>
        <v>0</v>
      </c>
      <c r="H190" s="196">
        <f t="shared" si="27"/>
        <v>0</v>
      </c>
      <c r="I190" s="90">
        <f t="shared" si="27"/>
        <v>0</v>
      </c>
      <c r="J190" s="90">
        <f t="shared" si="27"/>
        <v>0</v>
      </c>
      <c r="K190" s="90">
        <f t="shared" si="27"/>
        <v>0</v>
      </c>
      <c r="L190" s="107">
        <f t="shared" si="27"/>
        <v>0</v>
      </c>
      <c r="M190" s="175"/>
    </row>
    <row r="191" spans="1:24" ht="17.25" customHeight="1">
      <c r="B191" s="533" t="s">
        <v>0</v>
      </c>
      <c r="C191" s="533"/>
      <c r="D191" s="407" t="str">
        <f>市郡別合計!$B$1</f>
        <v>Ver.1.02</v>
      </c>
      <c r="E191" s="513" t="s">
        <v>389</v>
      </c>
      <c r="F191" s="513"/>
      <c r="G191" s="513"/>
      <c r="H191" s="406" t="s">
        <v>619</v>
      </c>
      <c r="I191" s="405"/>
      <c r="J191" s="405"/>
      <c r="K191" s="405"/>
      <c r="L191" s="408"/>
      <c r="M191" s="346" t="str">
        <f>市郡別合計!$I$1</f>
        <v>2025/11/15 改定部数</v>
      </c>
      <c r="O191" s="404"/>
    </row>
    <row r="192" spans="1:24" ht="13.5" customHeight="1">
      <c r="B192" s="506" t="s">
        <v>250</v>
      </c>
      <c r="C192" s="507"/>
      <c r="D192" s="507"/>
      <c r="E192" s="508"/>
      <c r="F192" s="473" t="s">
        <v>245</v>
      </c>
      <c r="G192" s="474"/>
      <c r="H192" s="474"/>
      <c r="I192" s="475"/>
      <c r="J192" s="482" t="s">
        <v>275</v>
      </c>
      <c r="K192" s="483"/>
      <c r="L192" s="484"/>
      <c r="M192" s="348" t="s">
        <v>249</v>
      </c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</row>
    <row r="193" spans="1:24" ht="13.5" customHeight="1">
      <c r="B193" s="500">
        <f>市郡別合計!$A$3</f>
        <v>0</v>
      </c>
      <c r="C193" s="501"/>
      <c r="D193" s="501"/>
      <c r="E193" s="502"/>
      <c r="F193" s="527">
        <f>市郡別合計!$C$3</f>
        <v>0</v>
      </c>
      <c r="G193" s="528"/>
      <c r="H193" s="528"/>
      <c r="I193" s="529"/>
      <c r="J193" s="485">
        <f>市郡別合計!$F$3</f>
        <v>0</v>
      </c>
      <c r="K193" s="486"/>
      <c r="L193" s="487"/>
      <c r="M193" s="518">
        <f>市郡別合計!$I$3</f>
        <v>0</v>
      </c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</row>
    <row r="194" spans="1:24" ht="13.5" customHeight="1">
      <c r="B194" s="503"/>
      <c r="C194" s="504"/>
      <c r="D194" s="504"/>
      <c r="E194" s="505"/>
      <c r="F194" s="530"/>
      <c r="G194" s="531"/>
      <c r="H194" s="531"/>
      <c r="I194" s="532"/>
      <c r="J194" s="488"/>
      <c r="K194" s="489"/>
      <c r="L194" s="490"/>
      <c r="M194" s="519"/>
      <c r="O194" s="251"/>
      <c r="P194" s="251"/>
      <c r="Q194" s="251"/>
      <c r="R194" s="251"/>
      <c r="S194" s="251"/>
      <c r="T194" s="251"/>
      <c r="U194" s="251"/>
      <c r="V194" s="251"/>
      <c r="W194" s="251"/>
      <c r="X194" s="251"/>
    </row>
    <row r="195" spans="1:24" ht="13.5" customHeight="1">
      <c r="B195" s="553" t="s">
        <v>251</v>
      </c>
      <c r="C195" s="554"/>
      <c r="D195" s="554"/>
      <c r="E195" s="554"/>
      <c r="F195" s="555"/>
      <c r="G195" s="491" t="s">
        <v>252</v>
      </c>
      <c r="H195" s="492"/>
      <c r="I195" s="492"/>
      <c r="J195" s="492"/>
      <c r="K195" s="493"/>
      <c r="L195" s="13" t="s">
        <v>247</v>
      </c>
      <c r="M195" s="349" t="s">
        <v>248</v>
      </c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</row>
    <row r="196" spans="1:24" ht="13.5" customHeight="1">
      <c r="B196" s="494">
        <f>市郡別合計!$A$6</f>
        <v>0</v>
      </c>
      <c r="C196" s="495"/>
      <c r="D196" s="495"/>
      <c r="E196" s="495"/>
      <c r="F196" s="496"/>
      <c r="G196" s="547">
        <f>市郡別合計!$D$6</f>
        <v>0</v>
      </c>
      <c r="H196" s="548"/>
      <c r="I196" s="548"/>
      <c r="J196" s="548"/>
      <c r="K196" s="549"/>
      <c r="L196" s="476">
        <f>市郡別合計!$G$6</f>
        <v>0</v>
      </c>
      <c r="M196" s="478">
        <f>市郡別合計!$H$6</f>
        <v>0</v>
      </c>
      <c r="O196" s="251"/>
      <c r="P196" s="251"/>
      <c r="Q196" s="251"/>
      <c r="R196" s="251"/>
      <c r="S196" s="251"/>
      <c r="T196" s="251"/>
      <c r="U196" s="251"/>
      <c r="V196" s="251"/>
      <c r="W196" s="251"/>
      <c r="X196" s="251"/>
    </row>
    <row r="197" spans="1:24" ht="13.5" customHeight="1">
      <c r="B197" s="497"/>
      <c r="C197" s="498"/>
      <c r="D197" s="498"/>
      <c r="E197" s="498"/>
      <c r="F197" s="499"/>
      <c r="G197" s="550"/>
      <c r="H197" s="551"/>
      <c r="I197" s="551"/>
      <c r="J197" s="551"/>
      <c r="K197" s="552"/>
      <c r="L197" s="477"/>
      <c r="M197" s="479"/>
      <c r="O197" s="251"/>
      <c r="P197" s="251"/>
      <c r="Q197" s="251"/>
      <c r="R197" s="251"/>
      <c r="S197" s="251"/>
      <c r="T197" s="251"/>
      <c r="U197" s="251"/>
      <c r="V197" s="251"/>
      <c r="W197" s="251"/>
      <c r="X197" s="251"/>
    </row>
    <row r="198" spans="1:24" ht="6.75" customHeight="1">
      <c r="B198" s="53"/>
      <c r="C198" s="53"/>
      <c r="D198" s="350"/>
      <c r="E198" s="350"/>
      <c r="F198" s="350"/>
      <c r="G198" s="350"/>
      <c r="H198" s="350"/>
      <c r="I198" s="350"/>
      <c r="J198" s="360"/>
      <c r="K198" s="350"/>
      <c r="L198" s="360"/>
      <c r="M198" s="350"/>
    </row>
    <row r="199" spans="1:24" ht="13.5" customHeight="1">
      <c r="B199" s="525" t="s">
        <v>1</v>
      </c>
      <c r="C199" s="526"/>
      <c r="D199" s="3" t="s">
        <v>2</v>
      </c>
      <c r="E199" s="4" t="s">
        <v>4</v>
      </c>
      <c r="F199" s="4" t="s">
        <v>7</v>
      </c>
      <c r="G199" s="4" t="s">
        <v>5</v>
      </c>
      <c r="H199" s="201" t="s">
        <v>6</v>
      </c>
      <c r="I199" s="4" t="s">
        <v>3</v>
      </c>
      <c r="J199" s="4" t="s">
        <v>8</v>
      </c>
      <c r="K199" s="4" t="s">
        <v>497</v>
      </c>
      <c r="L199" s="5" t="s">
        <v>9</v>
      </c>
      <c r="M199" s="5" t="s">
        <v>431</v>
      </c>
    </row>
    <row r="200" spans="1:24" ht="24.95" customHeight="1">
      <c r="B200" s="509" t="s">
        <v>366</v>
      </c>
      <c r="C200" s="510"/>
      <c r="I200" s="350"/>
      <c r="M200" s="351"/>
    </row>
    <row r="201" spans="1:24" ht="13.5" customHeight="1">
      <c r="A201" s="233" t="s">
        <v>652</v>
      </c>
      <c r="B201" s="16" t="s">
        <v>39</v>
      </c>
      <c r="C201" s="13" t="s">
        <v>93</v>
      </c>
      <c r="D201" s="101">
        <f t="shared" ref="D201:D212" si="28">SUM(E201:L201)</f>
        <v>2350</v>
      </c>
      <c r="E201" s="65">
        <v>2050</v>
      </c>
      <c r="F201" s="65"/>
      <c r="G201" s="65">
        <v>200</v>
      </c>
      <c r="H201" s="188"/>
      <c r="I201" s="65">
        <v>50</v>
      </c>
      <c r="J201" s="65">
        <v>50</v>
      </c>
      <c r="K201" s="65"/>
      <c r="L201" s="102"/>
      <c r="M201" s="471" t="s">
        <v>377</v>
      </c>
    </row>
    <row r="202" spans="1:24" ht="13.5" customHeight="1">
      <c r="B202" s="368"/>
      <c r="C202" s="343"/>
      <c r="D202" s="75">
        <f t="shared" si="28"/>
        <v>0</v>
      </c>
      <c r="E202" s="158"/>
      <c r="F202" s="90"/>
      <c r="G202" s="158"/>
      <c r="H202" s="196"/>
      <c r="I202" s="158"/>
      <c r="J202" s="158"/>
      <c r="K202" s="90"/>
      <c r="L202" s="109"/>
      <c r="M202" s="472"/>
    </row>
    <row r="203" spans="1:24" ht="13.5" customHeight="1">
      <c r="A203" s="233" t="s">
        <v>653</v>
      </c>
      <c r="B203" s="14"/>
      <c r="C203" s="13" t="s">
        <v>459</v>
      </c>
      <c r="D203" s="101">
        <f>SUM(E203:L203)</f>
        <v>2900</v>
      </c>
      <c r="E203" s="65"/>
      <c r="F203" s="65">
        <v>2450</v>
      </c>
      <c r="G203" s="65"/>
      <c r="H203" s="188">
        <v>300</v>
      </c>
      <c r="I203" s="65"/>
      <c r="J203" s="65">
        <v>100</v>
      </c>
      <c r="K203" s="65">
        <v>50</v>
      </c>
      <c r="L203" s="102"/>
      <c r="M203" s="471" t="s">
        <v>378</v>
      </c>
    </row>
    <row r="204" spans="1:24" ht="13.5" customHeight="1">
      <c r="B204" s="383"/>
      <c r="C204" s="343"/>
      <c r="D204" s="75">
        <f>SUM(E204:L204)</f>
        <v>0</v>
      </c>
      <c r="E204" s="106"/>
      <c r="F204" s="157"/>
      <c r="G204" s="106"/>
      <c r="H204" s="204"/>
      <c r="I204" s="106"/>
      <c r="J204" s="157"/>
      <c r="K204" s="157"/>
      <c r="L204" s="121"/>
      <c r="M204" s="472"/>
    </row>
    <row r="205" spans="1:24" ht="13.5" customHeight="1">
      <c r="B205" s="514" t="s">
        <v>40</v>
      </c>
      <c r="C205" s="515"/>
      <c r="D205" s="101">
        <f t="shared" si="28"/>
        <v>5250</v>
      </c>
      <c r="E205" s="65">
        <f t="shared" ref="E205:L206" si="29">SUM(E203,E201)</f>
        <v>2050</v>
      </c>
      <c r="F205" s="65">
        <f t="shared" si="29"/>
        <v>2450</v>
      </c>
      <c r="G205" s="65">
        <f t="shared" si="29"/>
        <v>200</v>
      </c>
      <c r="H205" s="65">
        <f t="shared" si="29"/>
        <v>300</v>
      </c>
      <c r="I205" s="65">
        <f t="shared" si="29"/>
        <v>50</v>
      </c>
      <c r="J205" s="65">
        <f t="shared" si="29"/>
        <v>150</v>
      </c>
      <c r="K205" s="65">
        <f t="shared" si="29"/>
        <v>50</v>
      </c>
      <c r="L205" s="65">
        <f t="shared" si="29"/>
        <v>0</v>
      </c>
      <c r="M205" s="471"/>
    </row>
    <row r="206" spans="1:24" ht="13.5" customHeight="1">
      <c r="B206" s="516"/>
      <c r="C206" s="517"/>
      <c r="D206" s="111">
        <f t="shared" si="28"/>
        <v>0</v>
      </c>
      <c r="E206" s="106">
        <f t="shared" si="29"/>
        <v>0</v>
      </c>
      <c r="F206" s="106">
        <f t="shared" si="29"/>
        <v>0</v>
      </c>
      <c r="G206" s="106">
        <f t="shared" si="29"/>
        <v>0</v>
      </c>
      <c r="H206" s="106">
        <f t="shared" si="29"/>
        <v>0</v>
      </c>
      <c r="I206" s="106">
        <f t="shared" si="29"/>
        <v>0</v>
      </c>
      <c r="J206" s="106">
        <f t="shared" si="29"/>
        <v>0</v>
      </c>
      <c r="K206" s="106">
        <f t="shared" si="29"/>
        <v>0</v>
      </c>
      <c r="L206" s="106">
        <f t="shared" si="29"/>
        <v>0</v>
      </c>
      <c r="M206" s="472"/>
    </row>
    <row r="207" spans="1:24" ht="13.5" customHeight="1">
      <c r="A207" s="233" t="s">
        <v>654</v>
      </c>
      <c r="B207" s="14" t="s">
        <v>41</v>
      </c>
      <c r="C207" s="13" t="s">
        <v>42</v>
      </c>
      <c r="D207" s="101">
        <f t="shared" si="28"/>
        <v>1450</v>
      </c>
      <c r="E207" s="65">
        <v>1000</v>
      </c>
      <c r="F207" s="65">
        <v>200</v>
      </c>
      <c r="G207" s="65">
        <v>50</v>
      </c>
      <c r="H207" s="188">
        <v>50</v>
      </c>
      <c r="I207" s="65">
        <v>50</v>
      </c>
      <c r="J207" s="65">
        <v>50</v>
      </c>
      <c r="K207" s="65">
        <v>50</v>
      </c>
      <c r="L207" s="102"/>
      <c r="M207" s="471" t="s">
        <v>379</v>
      </c>
    </row>
    <row r="208" spans="1:24" ht="13.5" customHeight="1">
      <c r="B208" s="7"/>
      <c r="C208" s="343"/>
      <c r="D208" s="75">
        <f t="shared" si="28"/>
        <v>0</v>
      </c>
      <c r="E208" s="158"/>
      <c r="F208" s="158"/>
      <c r="G208" s="158"/>
      <c r="H208" s="202"/>
      <c r="I208" s="158"/>
      <c r="J208" s="158"/>
      <c r="K208" s="158"/>
      <c r="L208" s="109"/>
      <c r="M208" s="472"/>
    </row>
    <row r="209" spans="1:13" ht="13.5" customHeight="1">
      <c r="A209" s="233" t="s">
        <v>655</v>
      </c>
      <c r="B209" s="16" t="s">
        <v>43</v>
      </c>
      <c r="C209" s="13" t="s">
        <v>44</v>
      </c>
      <c r="D209" s="101">
        <f t="shared" si="28"/>
        <v>950</v>
      </c>
      <c r="E209" s="65">
        <v>700</v>
      </c>
      <c r="F209" s="65">
        <v>150</v>
      </c>
      <c r="G209" s="65">
        <v>50</v>
      </c>
      <c r="H209" s="188">
        <v>50</v>
      </c>
      <c r="I209" s="65"/>
      <c r="J209" s="65"/>
      <c r="K209" s="65"/>
      <c r="L209" s="102"/>
      <c r="M209" s="471"/>
    </row>
    <row r="210" spans="1:13" ht="13.5" customHeight="1">
      <c r="B210" s="344"/>
      <c r="C210" s="343"/>
      <c r="D210" s="75">
        <f t="shared" si="28"/>
        <v>0</v>
      </c>
      <c r="E210" s="157"/>
      <c r="F210" s="157"/>
      <c r="G210" s="157"/>
      <c r="H210" s="204"/>
      <c r="I210" s="106"/>
      <c r="J210" s="106"/>
      <c r="K210" s="106"/>
      <c r="L210" s="109"/>
      <c r="M210" s="472"/>
    </row>
    <row r="211" spans="1:13" ht="13.5" customHeight="1">
      <c r="B211" s="534" t="s">
        <v>45</v>
      </c>
      <c r="C211" s="535"/>
      <c r="D211" s="101">
        <f>SUM(E211:L211)</f>
        <v>7650</v>
      </c>
      <c r="E211" s="70">
        <f>SUM(E205,E207,E209)</f>
        <v>3750</v>
      </c>
      <c r="F211" s="70">
        <f>SUM(F205,F207,F209)</f>
        <v>2800</v>
      </c>
      <c r="G211" s="70">
        <f t="shared" ref="E211:L212" si="30">SUM(G205,G207,G209)</f>
        <v>300</v>
      </c>
      <c r="H211" s="112">
        <f t="shared" si="30"/>
        <v>400</v>
      </c>
      <c r="I211" s="70">
        <f>SUM(I205,I207,I209)</f>
        <v>100</v>
      </c>
      <c r="J211" s="70">
        <f t="shared" si="30"/>
        <v>200</v>
      </c>
      <c r="K211" s="70">
        <f>SUM(K205,K207,K209)</f>
        <v>100</v>
      </c>
      <c r="L211" s="102">
        <f t="shared" si="30"/>
        <v>0</v>
      </c>
      <c r="M211" s="355"/>
    </row>
    <row r="212" spans="1:13" ht="13.5" customHeight="1">
      <c r="B212" s="516"/>
      <c r="C212" s="517"/>
      <c r="D212" s="110">
        <f t="shared" si="28"/>
        <v>0</v>
      </c>
      <c r="E212" s="90">
        <f t="shared" si="30"/>
        <v>0</v>
      </c>
      <c r="F212" s="90">
        <f>SUM(F206,F208,F210)</f>
        <v>0</v>
      </c>
      <c r="G212" s="90">
        <f t="shared" si="30"/>
        <v>0</v>
      </c>
      <c r="H212" s="196">
        <f t="shared" si="30"/>
        <v>0</v>
      </c>
      <c r="I212" s="90">
        <f>SUM(I206,I208,I210)</f>
        <v>0</v>
      </c>
      <c r="J212" s="90">
        <f t="shared" si="30"/>
        <v>0</v>
      </c>
      <c r="K212" s="90">
        <f>SUM(K206,K208,K210)</f>
        <v>0</v>
      </c>
      <c r="L212" s="109">
        <f t="shared" si="30"/>
        <v>0</v>
      </c>
      <c r="M212" s="175"/>
    </row>
    <row r="213" spans="1:13" ht="24.95" customHeight="1">
      <c r="B213" s="509" t="s">
        <v>360</v>
      </c>
      <c r="C213" s="510"/>
      <c r="I213" s="350"/>
      <c r="M213" s="351"/>
    </row>
    <row r="214" spans="1:13" ht="13.5" customHeight="1">
      <c r="A214" s="233" t="s">
        <v>697</v>
      </c>
      <c r="B214" s="12" t="s">
        <v>46</v>
      </c>
      <c r="C214" s="557" t="s">
        <v>300</v>
      </c>
      <c r="D214" s="101">
        <f>SUM(E214:L214)</f>
        <v>1400</v>
      </c>
      <c r="E214" s="65">
        <v>1300</v>
      </c>
      <c r="F214" s="65"/>
      <c r="G214" s="65">
        <v>50</v>
      </c>
      <c r="H214" s="188"/>
      <c r="I214" s="65">
        <v>50</v>
      </c>
      <c r="J214" s="65"/>
      <c r="K214" s="65"/>
      <c r="L214" s="102"/>
      <c r="M214" s="471"/>
    </row>
    <row r="215" spans="1:13" ht="13.5" customHeight="1">
      <c r="B215" s="7"/>
      <c r="C215" s="558"/>
      <c r="D215" s="75">
        <f t="shared" ref="D215:D231" si="31">SUM(E215:L215)</f>
        <v>0</v>
      </c>
      <c r="E215" s="158"/>
      <c r="F215" s="90"/>
      <c r="G215" s="158"/>
      <c r="H215" s="196"/>
      <c r="I215" s="158"/>
      <c r="J215" s="90"/>
      <c r="K215" s="90"/>
      <c r="L215" s="109"/>
      <c r="M215" s="472"/>
    </row>
    <row r="216" spans="1:13" ht="13.5" customHeight="1">
      <c r="A216" s="233" t="s">
        <v>656</v>
      </c>
      <c r="B216" s="7"/>
      <c r="C216" s="13" t="s">
        <v>81</v>
      </c>
      <c r="D216" s="101">
        <f t="shared" si="31"/>
        <v>1050</v>
      </c>
      <c r="E216" s="65"/>
      <c r="F216" s="65">
        <v>850</v>
      </c>
      <c r="G216" s="65"/>
      <c r="H216" s="188">
        <v>150</v>
      </c>
      <c r="I216" s="65"/>
      <c r="J216" s="65">
        <v>50</v>
      </c>
      <c r="K216" s="65"/>
      <c r="L216" s="102"/>
      <c r="M216" s="471"/>
    </row>
    <row r="217" spans="1:13" ht="13.5" customHeight="1">
      <c r="B217" s="7"/>
      <c r="C217" s="343"/>
      <c r="D217" s="75">
        <f>SUM(E217:L217)</f>
        <v>0</v>
      </c>
      <c r="E217" s="106"/>
      <c r="F217" s="157"/>
      <c r="G217" s="106"/>
      <c r="H217" s="204"/>
      <c r="I217" s="106"/>
      <c r="J217" s="157"/>
      <c r="K217" s="106"/>
      <c r="L217" s="121"/>
      <c r="M217" s="472"/>
    </row>
    <row r="218" spans="1:13" ht="13.5" customHeight="1">
      <c r="B218" s="514" t="s">
        <v>47</v>
      </c>
      <c r="C218" s="515"/>
      <c r="D218" s="101">
        <f t="shared" si="31"/>
        <v>2450</v>
      </c>
      <c r="E218" s="70">
        <f t="shared" ref="E218:L219" si="32">SUM(E214,E216)</f>
        <v>1300</v>
      </c>
      <c r="F218" s="70">
        <f>SUM(F214,F216)</f>
        <v>850</v>
      </c>
      <c r="G218" s="70">
        <f t="shared" si="32"/>
        <v>50</v>
      </c>
      <c r="H218" s="112">
        <f t="shared" si="32"/>
        <v>150</v>
      </c>
      <c r="I218" s="70">
        <f>SUM(I214,I216)</f>
        <v>50</v>
      </c>
      <c r="J218" s="70">
        <f t="shared" si="32"/>
        <v>50</v>
      </c>
      <c r="K218" s="70">
        <f>SUM(K214,K216)</f>
        <v>0</v>
      </c>
      <c r="L218" s="102">
        <f t="shared" si="32"/>
        <v>0</v>
      </c>
      <c r="M218" s="471"/>
    </row>
    <row r="219" spans="1:13" ht="13.5" customHeight="1">
      <c r="B219" s="516"/>
      <c r="C219" s="517"/>
      <c r="D219" s="111">
        <f t="shared" si="31"/>
        <v>0</v>
      </c>
      <c r="E219" s="90">
        <f t="shared" si="32"/>
        <v>0</v>
      </c>
      <c r="F219" s="90">
        <f>SUM(F215,F217)</f>
        <v>0</v>
      </c>
      <c r="G219" s="90">
        <f t="shared" si="32"/>
        <v>0</v>
      </c>
      <c r="H219" s="196">
        <f t="shared" si="32"/>
        <v>0</v>
      </c>
      <c r="I219" s="90">
        <f>SUM(I215,I217)</f>
        <v>0</v>
      </c>
      <c r="J219" s="90">
        <f t="shared" si="32"/>
        <v>0</v>
      </c>
      <c r="K219" s="90">
        <f>SUM(K215,K217)</f>
        <v>0</v>
      </c>
      <c r="L219" s="109">
        <f t="shared" si="32"/>
        <v>0</v>
      </c>
      <c r="M219" s="472"/>
    </row>
    <row r="220" spans="1:13" ht="13.5" customHeight="1">
      <c r="A220" s="233" t="s">
        <v>698</v>
      </c>
      <c r="B220" s="16" t="s">
        <v>48</v>
      </c>
      <c r="C220" s="541" t="s">
        <v>300</v>
      </c>
      <c r="D220" s="101">
        <f t="shared" si="31"/>
        <v>1250</v>
      </c>
      <c r="E220" s="65">
        <v>750</v>
      </c>
      <c r="F220" s="65">
        <v>250</v>
      </c>
      <c r="G220" s="65">
        <v>50</v>
      </c>
      <c r="H220" s="188">
        <v>100</v>
      </c>
      <c r="I220" s="65">
        <v>50</v>
      </c>
      <c r="J220" s="65">
        <v>50</v>
      </c>
      <c r="K220" s="65"/>
      <c r="L220" s="102"/>
      <c r="M220" s="471"/>
    </row>
    <row r="221" spans="1:13" ht="13.5" customHeight="1">
      <c r="B221" s="344"/>
      <c r="C221" s="556"/>
      <c r="D221" s="75">
        <f t="shared" si="31"/>
        <v>0</v>
      </c>
      <c r="E221" s="157"/>
      <c r="F221" s="157"/>
      <c r="G221" s="157"/>
      <c r="H221" s="204"/>
      <c r="I221" s="157"/>
      <c r="J221" s="157"/>
      <c r="K221" s="106"/>
      <c r="L221" s="121"/>
      <c r="M221" s="472"/>
    </row>
    <row r="222" spans="1:13" ht="13.5" customHeight="1">
      <c r="A222" s="233" t="s">
        <v>657</v>
      </c>
      <c r="B222" s="7" t="s">
        <v>49</v>
      </c>
      <c r="C222" s="13" t="s">
        <v>35</v>
      </c>
      <c r="D222" s="101">
        <f t="shared" si="31"/>
        <v>1050</v>
      </c>
      <c r="E222" s="65">
        <v>950</v>
      </c>
      <c r="F222" s="65"/>
      <c r="G222" s="65"/>
      <c r="H222" s="188"/>
      <c r="I222" s="65">
        <v>50</v>
      </c>
      <c r="J222" s="65"/>
      <c r="K222" s="65">
        <v>50</v>
      </c>
      <c r="L222" s="102"/>
      <c r="M222" s="471" t="s">
        <v>899</v>
      </c>
    </row>
    <row r="223" spans="1:13" ht="13.5" customHeight="1">
      <c r="B223" s="7"/>
      <c r="C223" s="343"/>
      <c r="D223" s="75">
        <f t="shared" si="31"/>
        <v>0</v>
      </c>
      <c r="E223" s="158"/>
      <c r="F223" s="90"/>
      <c r="G223" s="90"/>
      <c r="H223" s="196"/>
      <c r="I223" s="158"/>
      <c r="J223" s="90"/>
      <c r="K223" s="158"/>
      <c r="L223" s="109"/>
      <c r="M223" s="472"/>
    </row>
    <row r="224" spans="1:13" ht="13.5" customHeight="1">
      <c r="A224" s="233" t="s">
        <v>699</v>
      </c>
      <c r="B224" s="7"/>
      <c r="C224" s="13" t="s">
        <v>601</v>
      </c>
      <c r="D224" s="101">
        <f t="shared" si="31"/>
        <v>1050</v>
      </c>
      <c r="E224" s="65"/>
      <c r="F224" s="65">
        <v>800</v>
      </c>
      <c r="G224" s="65">
        <v>100</v>
      </c>
      <c r="H224" s="188">
        <v>100</v>
      </c>
      <c r="I224" s="65"/>
      <c r="J224" s="65">
        <v>50</v>
      </c>
      <c r="K224" s="65"/>
      <c r="L224" s="102"/>
      <c r="M224" s="471" t="s">
        <v>899</v>
      </c>
    </row>
    <row r="225" spans="1:24" ht="13.5" customHeight="1">
      <c r="B225" s="14"/>
      <c r="C225" s="343" t="s">
        <v>602</v>
      </c>
      <c r="D225" s="75">
        <f t="shared" si="31"/>
        <v>0</v>
      </c>
      <c r="E225" s="106"/>
      <c r="F225" s="157"/>
      <c r="G225" s="157"/>
      <c r="H225" s="204"/>
      <c r="I225" s="106"/>
      <c r="J225" s="157"/>
      <c r="K225" s="106"/>
      <c r="L225" s="121"/>
      <c r="M225" s="472"/>
    </row>
    <row r="226" spans="1:24" ht="13.5" customHeight="1">
      <c r="B226" s="514" t="s">
        <v>50</v>
      </c>
      <c r="C226" s="515"/>
      <c r="D226" s="101">
        <f t="shared" si="31"/>
        <v>2100</v>
      </c>
      <c r="E226" s="70">
        <f t="shared" ref="E226:J227" si="33">SUM(E222,E224)</f>
        <v>950</v>
      </c>
      <c r="F226" s="70">
        <f>SUM(F222,F224)</f>
        <v>800</v>
      </c>
      <c r="G226" s="70">
        <f t="shared" si="33"/>
        <v>100</v>
      </c>
      <c r="H226" s="112">
        <f t="shared" si="33"/>
        <v>100</v>
      </c>
      <c r="I226" s="70">
        <f>SUM(I222,I224)</f>
        <v>50</v>
      </c>
      <c r="J226" s="70">
        <f t="shared" si="33"/>
        <v>50</v>
      </c>
      <c r="K226" s="70">
        <f>SUM(K222,K224)</f>
        <v>50</v>
      </c>
      <c r="L226" s="102">
        <f>SUM(L222,L224)</f>
        <v>0</v>
      </c>
      <c r="M226" s="471"/>
    </row>
    <row r="227" spans="1:24" ht="13.5" customHeight="1">
      <c r="B227" s="516"/>
      <c r="C227" s="517"/>
      <c r="D227" s="111">
        <f t="shared" si="31"/>
        <v>0</v>
      </c>
      <c r="E227" s="90">
        <f t="shared" si="33"/>
        <v>0</v>
      </c>
      <c r="F227" s="90">
        <f>SUM(F223,F225)</f>
        <v>0</v>
      </c>
      <c r="G227" s="90">
        <f t="shared" si="33"/>
        <v>0</v>
      </c>
      <c r="H227" s="196">
        <f t="shared" si="33"/>
        <v>0</v>
      </c>
      <c r="I227" s="90">
        <f>SUM(I223,I225)</f>
        <v>0</v>
      </c>
      <c r="J227" s="90">
        <f t="shared" si="33"/>
        <v>0</v>
      </c>
      <c r="K227" s="90">
        <f>SUM(K223,K225)</f>
        <v>0</v>
      </c>
      <c r="L227" s="109">
        <f>SUM(L223,L225)</f>
        <v>0</v>
      </c>
      <c r="M227" s="472"/>
    </row>
    <row r="228" spans="1:24" ht="13.5" customHeight="1">
      <c r="A228" s="233" t="s">
        <v>658</v>
      </c>
      <c r="B228" s="14" t="s">
        <v>51</v>
      </c>
      <c r="C228" s="13" t="s">
        <v>52</v>
      </c>
      <c r="D228" s="101">
        <f t="shared" si="31"/>
        <v>600</v>
      </c>
      <c r="E228" s="65">
        <v>500</v>
      </c>
      <c r="F228" s="65">
        <v>100</v>
      </c>
      <c r="G228" s="65"/>
      <c r="H228" s="188"/>
      <c r="I228" s="65"/>
      <c r="J228" s="65"/>
      <c r="K228" s="65"/>
      <c r="L228" s="102"/>
      <c r="M228" s="471"/>
    </row>
    <row r="229" spans="1:24" ht="13.5" customHeight="1">
      <c r="B229" s="10"/>
      <c r="C229" s="343"/>
      <c r="D229" s="75">
        <f t="shared" si="31"/>
        <v>0</v>
      </c>
      <c r="E229" s="157"/>
      <c r="F229" s="157"/>
      <c r="G229" s="106"/>
      <c r="H229" s="203"/>
      <c r="I229" s="106"/>
      <c r="J229" s="106"/>
      <c r="K229" s="106"/>
      <c r="L229" s="121"/>
      <c r="M229" s="472"/>
    </row>
    <row r="230" spans="1:24" ht="13.5" customHeight="1">
      <c r="B230" s="536" t="s">
        <v>53</v>
      </c>
      <c r="C230" s="537"/>
      <c r="D230" s="101">
        <f t="shared" si="31"/>
        <v>6400</v>
      </c>
      <c r="E230" s="70">
        <f t="shared" ref="E230:L231" si="34">SUM(E218,E220,E226,E228)</f>
        <v>3500</v>
      </c>
      <c r="F230" s="70">
        <f>SUM(F218,F220,F226,F228)</f>
        <v>2000</v>
      </c>
      <c r="G230" s="70">
        <f t="shared" si="34"/>
        <v>200</v>
      </c>
      <c r="H230" s="112">
        <f t="shared" si="34"/>
        <v>350</v>
      </c>
      <c r="I230" s="65">
        <f>SUM(I218,I220,I226,I228)</f>
        <v>150</v>
      </c>
      <c r="J230" s="65">
        <f t="shared" si="34"/>
        <v>150</v>
      </c>
      <c r="K230" s="70">
        <f>SUM(K218,K220,K226,K228)</f>
        <v>50</v>
      </c>
      <c r="L230" s="102">
        <f t="shared" si="34"/>
        <v>0</v>
      </c>
      <c r="M230" s="355"/>
    </row>
    <row r="231" spans="1:24" ht="13.5" customHeight="1">
      <c r="B231" s="538"/>
      <c r="C231" s="539"/>
      <c r="D231" s="110">
        <f t="shared" si="31"/>
        <v>0</v>
      </c>
      <c r="E231" s="90">
        <f t="shared" si="34"/>
        <v>0</v>
      </c>
      <c r="F231" s="90">
        <f>SUM(F219,F221,F227,F229)</f>
        <v>0</v>
      </c>
      <c r="G231" s="90">
        <f t="shared" si="34"/>
        <v>0</v>
      </c>
      <c r="H231" s="196">
        <f t="shared" si="34"/>
        <v>0</v>
      </c>
      <c r="I231" s="90">
        <f>SUM(I219,I221,I227,I229)</f>
        <v>0</v>
      </c>
      <c r="J231" s="90">
        <f t="shared" si="34"/>
        <v>0</v>
      </c>
      <c r="K231" s="90">
        <f>SUM(K219,K221,K227,K229)</f>
        <v>0</v>
      </c>
      <c r="L231" s="109">
        <f t="shared" si="34"/>
        <v>0</v>
      </c>
      <c r="M231" s="175"/>
    </row>
    <row r="232" spans="1:24" ht="17.25" customHeight="1">
      <c r="B232" s="533" t="s">
        <v>0</v>
      </c>
      <c r="C232" s="533"/>
      <c r="D232" s="407" t="str">
        <f>市郡別合計!$B$1</f>
        <v>Ver.1.02</v>
      </c>
      <c r="E232" s="513" t="s">
        <v>390</v>
      </c>
      <c r="F232" s="513"/>
      <c r="G232" s="513"/>
      <c r="H232" s="406" t="s">
        <v>619</v>
      </c>
      <c r="I232" s="405"/>
      <c r="J232" s="405"/>
      <c r="K232" s="405"/>
      <c r="L232" s="408"/>
      <c r="M232" s="346" t="str">
        <f>市郡別合計!$I$1</f>
        <v>2025/11/15 改定部数</v>
      </c>
      <c r="O232" s="404"/>
    </row>
    <row r="233" spans="1:24" ht="13.5" customHeight="1">
      <c r="B233" s="506" t="s">
        <v>250</v>
      </c>
      <c r="C233" s="507"/>
      <c r="D233" s="507"/>
      <c r="E233" s="508"/>
      <c r="F233" s="473" t="s">
        <v>245</v>
      </c>
      <c r="G233" s="474"/>
      <c r="H233" s="474"/>
      <c r="I233" s="475"/>
      <c r="J233" s="482" t="s">
        <v>275</v>
      </c>
      <c r="K233" s="483"/>
      <c r="L233" s="484"/>
      <c r="M233" s="348" t="s">
        <v>249</v>
      </c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</row>
    <row r="234" spans="1:24" ht="13.5" customHeight="1">
      <c r="B234" s="500">
        <f>市郡別合計!$A$3</f>
        <v>0</v>
      </c>
      <c r="C234" s="501"/>
      <c r="D234" s="501"/>
      <c r="E234" s="502"/>
      <c r="F234" s="527">
        <f>市郡別合計!$C$3</f>
        <v>0</v>
      </c>
      <c r="G234" s="528"/>
      <c r="H234" s="528"/>
      <c r="I234" s="529"/>
      <c r="J234" s="485">
        <f>市郡別合計!$F$3</f>
        <v>0</v>
      </c>
      <c r="K234" s="486"/>
      <c r="L234" s="487"/>
      <c r="M234" s="518">
        <f>市郡別合計!$I$3</f>
        <v>0</v>
      </c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</row>
    <row r="235" spans="1:24" ht="13.5" customHeight="1">
      <c r="B235" s="503"/>
      <c r="C235" s="504"/>
      <c r="D235" s="504"/>
      <c r="E235" s="505"/>
      <c r="F235" s="530"/>
      <c r="G235" s="531"/>
      <c r="H235" s="531"/>
      <c r="I235" s="532"/>
      <c r="J235" s="488"/>
      <c r="K235" s="489"/>
      <c r="L235" s="490"/>
      <c r="M235" s="519"/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</row>
    <row r="236" spans="1:24" ht="13.5" customHeight="1">
      <c r="B236" s="553" t="s">
        <v>251</v>
      </c>
      <c r="C236" s="554"/>
      <c r="D236" s="554"/>
      <c r="E236" s="554"/>
      <c r="F236" s="555"/>
      <c r="G236" s="491" t="s">
        <v>252</v>
      </c>
      <c r="H236" s="492"/>
      <c r="I236" s="492"/>
      <c r="J236" s="492"/>
      <c r="K236" s="493"/>
      <c r="L236" s="13" t="s">
        <v>247</v>
      </c>
      <c r="M236" s="349" t="s">
        <v>248</v>
      </c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</row>
    <row r="237" spans="1:24" ht="13.5" customHeight="1">
      <c r="B237" s="494">
        <f>市郡別合計!$A$6</f>
        <v>0</v>
      </c>
      <c r="C237" s="495"/>
      <c r="D237" s="495"/>
      <c r="E237" s="495"/>
      <c r="F237" s="496"/>
      <c r="G237" s="547">
        <f>市郡別合計!$D$6</f>
        <v>0</v>
      </c>
      <c r="H237" s="548"/>
      <c r="I237" s="548"/>
      <c r="J237" s="548"/>
      <c r="K237" s="549"/>
      <c r="L237" s="476">
        <f>市郡別合計!$G$6</f>
        <v>0</v>
      </c>
      <c r="M237" s="478">
        <f>市郡別合計!$H$6</f>
        <v>0</v>
      </c>
      <c r="O237" s="251"/>
      <c r="P237" s="251"/>
      <c r="Q237" s="251"/>
      <c r="R237" s="251"/>
      <c r="S237" s="251"/>
      <c r="T237" s="251"/>
      <c r="U237" s="251"/>
      <c r="V237" s="251"/>
      <c r="W237" s="251"/>
      <c r="X237" s="251"/>
    </row>
    <row r="238" spans="1:24" ht="13.5" customHeight="1">
      <c r="B238" s="497"/>
      <c r="C238" s="498"/>
      <c r="D238" s="498"/>
      <c r="E238" s="498"/>
      <c r="F238" s="499"/>
      <c r="G238" s="550"/>
      <c r="H238" s="551"/>
      <c r="I238" s="551"/>
      <c r="J238" s="551"/>
      <c r="K238" s="552"/>
      <c r="L238" s="477"/>
      <c r="M238" s="479"/>
      <c r="O238" s="251"/>
      <c r="P238" s="251"/>
      <c r="Q238" s="251"/>
      <c r="R238" s="251"/>
      <c r="S238" s="251"/>
      <c r="T238" s="251"/>
      <c r="U238" s="251"/>
      <c r="V238" s="251"/>
      <c r="W238" s="251"/>
      <c r="X238" s="251"/>
    </row>
    <row r="239" spans="1:24" ht="6.75" customHeight="1">
      <c r="B239" s="53"/>
      <c r="C239" s="53"/>
      <c r="D239" s="350"/>
      <c r="E239" s="350"/>
      <c r="F239" s="350"/>
      <c r="G239" s="350"/>
      <c r="H239" s="350"/>
      <c r="I239" s="350"/>
      <c r="J239" s="360"/>
      <c r="K239" s="350"/>
      <c r="L239" s="360"/>
      <c r="M239" s="350"/>
    </row>
    <row r="240" spans="1:24" ht="13.5" customHeight="1">
      <c r="B240" s="525" t="s">
        <v>1</v>
      </c>
      <c r="C240" s="526"/>
      <c r="D240" s="3" t="s">
        <v>2</v>
      </c>
      <c r="E240" s="4" t="s">
        <v>4</v>
      </c>
      <c r="F240" s="4" t="s">
        <v>7</v>
      </c>
      <c r="G240" s="4" t="s">
        <v>5</v>
      </c>
      <c r="H240" s="201" t="s">
        <v>6</v>
      </c>
      <c r="I240" s="4" t="s">
        <v>3</v>
      </c>
      <c r="J240" s="4" t="s">
        <v>8</v>
      </c>
      <c r="K240" s="4" t="s">
        <v>497</v>
      </c>
      <c r="L240" s="5" t="s">
        <v>9</v>
      </c>
      <c r="M240" s="5" t="s">
        <v>431</v>
      </c>
    </row>
    <row r="241" spans="1:13" ht="24.95" customHeight="1">
      <c r="B241" s="509" t="s">
        <v>367</v>
      </c>
      <c r="C241" s="510"/>
      <c r="I241" s="350"/>
      <c r="M241" s="351"/>
    </row>
    <row r="242" spans="1:13" ht="13.5" customHeight="1">
      <c r="A242" s="233" t="s">
        <v>700</v>
      </c>
      <c r="B242" s="543" t="s">
        <v>381</v>
      </c>
      <c r="C242" s="522" t="s">
        <v>383</v>
      </c>
      <c r="D242" s="101">
        <f t="shared" ref="D242:D263" si="35">SUM(E242:L242)</f>
        <v>3350</v>
      </c>
      <c r="E242" s="65">
        <v>3050</v>
      </c>
      <c r="F242" s="65"/>
      <c r="G242" s="65"/>
      <c r="H242" s="188"/>
      <c r="I242" s="65">
        <v>100</v>
      </c>
      <c r="J242" s="65">
        <v>150</v>
      </c>
      <c r="K242" s="65">
        <v>50</v>
      </c>
      <c r="L242" s="102"/>
      <c r="M242" s="471" t="s">
        <v>380</v>
      </c>
    </row>
    <row r="243" spans="1:13" ht="13.5" customHeight="1">
      <c r="B243" s="544"/>
      <c r="C243" s="523"/>
      <c r="D243" s="75">
        <f t="shared" si="35"/>
        <v>0</v>
      </c>
      <c r="E243" s="158"/>
      <c r="F243" s="90"/>
      <c r="G243" s="90"/>
      <c r="H243" s="196"/>
      <c r="I243" s="158"/>
      <c r="J243" s="158"/>
      <c r="K243" s="158"/>
      <c r="L243" s="109"/>
      <c r="M243" s="472"/>
    </row>
    <row r="244" spans="1:13" ht="13.5" customHeight="1">
      <c r="A244" s="233" t="s">
        <v>701</v>
      </c>
      <c r="B244" s="544"/>
      <c r="C244" s="522" t="s">
        <v>452</v>
      </c>
      <c r="D244" s="101">
        <f t="shared" si="35"/>
        <v>2150</v>
      </c>
      <c r="E244" s="65"/>
      <c r="F244" s="65">
        <v>1700</v>
      </c>
      <c r="G244" s="65"/>
      <c r="H244" s="188">
        <v>450</v>
      </c>
      <c r="I244" s="65"/>
      <c r="J244" s="65"/>
      <c r="K244" s="65"/>
      <c r="L244" s="102"/>
      <c r="M244" s="471" t="s">
        <v>380</v>
      </c>
    </row>
    <row r="245" spans="1:13" ht="13.5" customHeight="1">
      <c r="B245" s="15"/>
      <c r="C245" s="523"/>
      <c r="D245" s="75">
        <f t="shared" si="35"/>
        <v>0</v>
      </c>
      <c r="E245" s="106"/>
      <c r="F245" s="157"/>
      <c r="G245" s="106"/>
      <c r="H245" s="204"/>
      <c r="I245" s="106"/>
      <c r="J245" s="106"/>
      <c r="K245" s="106"/>
      <c r="L245" s="121"/>
      <c r="M245" s="472"/>
    </row>
    <row r="246" spans="1:13" ht="13.5" customHeight="1">
      <c r="A246" s="233" t="s">
        <v>702</v>
      </c>
      <c r="B246" s="15"/>
      <c r="C246" s="522" t="s">
        <v>382</v>
      </c>
      <c r="D246" s="101">
        <f t="shared" si="35"/>
        <v>2000</v>
      </c>
      <c r="E246" s="65"/>
      <c r="F246" s="65">
        <v>1350</v>
      </c>
      <c r="G246" s="65">
        <v>650</v>
      </c>
      <c r="H246" s="188"/>
      <c r="I246" s="65"/>
      <c r="J246" s="65"/>
      <c r="K246" s="65"/>
      <c r="L246" s="102"/>
      <c r="M246" s="471" t="s">
        <v>380</v>
      </c>
    </row>
    <row r="247" spans="1:13" ht="13.5" customHeight="1">
      <c r="B247" s="15"/>
      <c r="C247" s="523"/>
      <c r="D247" s="75">
        <f t="shared" si="35"/>
        <v>0</v>
      </c>
      <c r="E247" s="90"/>
      <c r="F247" s="158"/>
      <c r="G247" s="158"/>
      <c r="H247" s="196"/>
      <c r="I247" s="90"/>
      <c r="J247" s="90"/>
      <c r="K247" s="90"/>
      <c r="L247" s="109"/>
      <c r="M247" s="472"/>
    </row>
    <row r="248" spans="1:13" ht="13.5" customHeight="1">
      <c r="A248" s="233" t="s">
        <v>659</v>
      </c>
      <c r="B248" s="15"/>
      <c r="C248" s="382" t="s">
        <v>54</v>
      </c>
      <c r="D248" s="101">
        <f t="shared" si="35"/>
        <v>650</v>
      </c>
      <c r="E248" s="65">
        <v>600</v>
      </c>
      <c r="F248" s="65"/>
      <c r="G248" s="65"/>
      <c r="H248" s="188"/>
      <c r="I248" s="65">
        <v>50</v>
      </c>
      <c r="J248" s="65"/>
      <c r="K248" s="65"/>
      <c r="L248" s="102"/>
      <c r="M248" s="471"/>
    </row>
    <row r="249" spans="1:13" ht="13.5" customHeight="1">
      <c r="B249" s="15"/>
      <c r="C249" s="380"/>
      <c r="D249" s="75">
        <f t="shared" si="35"/>
        <v>0</v>
      </c>
      <c r="E249" s="157"/>
      <c r="F249" s="90"/>
      <c r="G249" s="90"/>
      <c r="H249" s="203"/>
      <c r="I249" s="157"/>
      <c r="J249" s="106"/>
      <c r="K249" s="106"/>
      <c r="L249" s="121"/>
      <c r="M249" s="472"/>
    </row>
    <row r="250" spans="1:13" ht="13.5" customHeight="1">
      <c r="B250" s="514" t="s">
        <v>284</v>
      </c>
      <c r="C250" s="515"/>
      <c r="D250" s="101">
        <f t="shared" si="35"/>
        <v>8150</v>
      </c>
      <c r="E250" s="70">
        <f t="shared" ref="E250:L251" si="36">SUM(E242,E244,E246,E248)</f>
        <v>3650</v>
      </c>
      <c r="F250" s="70">
        <f>SUM(F242,F244,F246,F248)</f>
        <v>3050</v>
      </c>
      <c r="G250" s="70">
        <f t="shared" si="36"/>
        <v>650</v>
      </c>
      <c r="H250" s="112">
        <f t="shared" si="36"/>
        <v>450</v>
      </c>
      <c r="I250" s="70">
        <f>SUM(I242,I244,I246,I248)</f>
        <v>150</v>
      </c>
      <c r="J250" s="70">
        <f t="shared" si="36"/>
        <v>150</v>
      </c>
      <c r="K250" s="70">
        <f>SUM(K242,K244,K246,K248)</f>
        <v>50</v>
      </c>
      <c r="L250" s="102">
        <f t="shared" si="36"/>
        <v>0</v>
      </c>
      <c r="M250" s="471"/>
    </row>
    <row r="251" spans="1:13" ht="13.5" customHeight="1">
      <c r="B251" s="516"/>
      <c r="C251" s="517"/>
      <c r="D251" s="111">
        <f t="shared" si="35"/>
        <v>0</v>
      </c>
      <c r="E251" s="90">
        <f t="shared" si="36"/>
        <v>0</v>
      </c>
      <c r="F251" s="90">
        <f>SUM(F243,F245,F247,F249)</f>
        <v>0</v>
      </c>
      <c r="G251" s="90">
        <f t="shared" si="36"/>
        <v>0</v>
      </c>
      <c r="H251" s="196">
        <f t="shared" si="36"/>
        <v>0</v>
      </c>
      <c r="I251" s="90">
        <f>SUM(I243,I245,I247,I249)</f>
        <v>0</v>
      </c>
      <c r="J251" s="90">
        <f t="shared" si="36"/>
        <v>0</v>
      </c>
      <c r="K251" s="90">
        <f>SUM(K243,K245,K247,K249)</f>
        <v>0</v>
      </c>
      <c r="L251" s="109">
        <f t="shared" si="36"/>
        <v>0</v>
      </c>
      <c r="M251" s="472"/>
    </row>
    <row r="252" spans="1:13" ht="13.5" customHeight="1">
      <c r="A252" s="233" t="s">
        <v>660</v>
      </c>
      <c r="B252" s="524" t="s">
        <v>301</v>
      </c>
      <c r="C252" s="337" t="s">
        <v>278</v>
      </c>
      <c r="D252" s="101">
        <f t="shared" si="35"/>
        <v>1700</v>
      </c>
      <c r="E252" s="65">
        <v>1500</v>
      </c>
      <c r="F252" s="65">
        <v>50</v>
      </c>
      <c r="G252" s="65">
        <v>50</v>
      </c>
      <c r="H252" s="188"/>
      <c r="I252" s="65">
        <v>50</v>
      </c>
      <c r="J252" s="65">
        <v>50</v>
      </c>
      <c r="K252" s="65"/>
      <c r="L252" s="102"/>
      <c r="M252" s="471"/>
    </row>
    <row r="253" spans="1:13" ht="13.5" customHeight="1">
      <c r="B253" s="545"/>
      <c r="C253" s="384"/>
      <c r="D253" s="75">
        <f t="shared" si="35"/>
        <v>0</v>
      </c>
      <c r="E253" s="158"/>
      <c r="F253" s="158"/>
      <c r="G253" s="158"/>
      <c r="H253" s="196"/>
      <c r="I253" s="158"/>
      <c r="J253" s="158"/>
      <c r="K253" s="90"/>
      <c r="L253" s="109"/>
      <c r="M253" s="472"/>
    </row>
    <row r="254" spans="1:13" ht="13.5" customHeight="1">
      <c r="A254" s="233" t="s">
        <v>661</v>
      </c>
      <c r="B254" s="511" t="s">
        <v>302</v>
      </c>
      <c r="C254" s="13" t="s">
        <v>56</v>
      </c>
      <c r="D254" s="101">
        <f t="shared" si="35"/>
        <v>1100</v>
      </c>
      <c r="E254" s="65">
        <v>850</v>
      </c>
      <c r="F254" s="65">
        <v>150</v>
      </c>
      <c r="G254" s="65">
        <v>50</v>
      </c>
      <c r="H254" s="188"/>
      <c r="I254" s="65">
        <v>50</v>
      </c>
      <c r="J254" s="65"/>
      <c r="K254" s="65"/>
      <c r="L254" s="102"/>
      <c r="M254" s="471"/>
    </row>
    <row r="255" spans="1:13" ht="13.5" customHeight="1">
      <c r="B255" s="524"/>
      <c r="C255" s="343"/>
      <c r="D255" s="75">
        <f t="shared" si="35"/>
        <v>0</v>
      </c>
      <c r="E255" s="158"/>
      <c r="F255" s="158"/>
      <c r="G255" s="158"/>
      <c r="H255" s="196"/>
      <c r="I255" s="158"/>
      <c r="J255" s="108"/>
      <c r="K255" s="90"/>
      <c r="L255" s="109"/>
      <c r="M255" s="472"/>
    </row>
    <row r="256" spans="1:13" ht="13.5" customHeight="1">
      <c r="A256" s="233" t="s">
        <v>662</v>
      </c>
      <c r="B256" s="14"/>
      <c r="C256" s="13" t="s">
        <v>884</v>
      </c>
      <c r="D256" s="101">
        <f t="shared" si="35"/>
        <v>250</v>
      </c>
      <c r="E256" s="65">
        <v>200</v>
      </c>
      <c r="F256" s="65">
        <v>50</v>
      </c>
      <c r="G256" s="65"/>
      <c r="H256" s="188"/>
      <c r="I256" s="65"/>
      <c r="J256" s="65"/>
      <c r="K256" s="65"/>
      <c r="L256" s="102"/>
      <c r="M256" s="471"/>
    </row>
    <row r="257" spans="1:13" ht="13.5" customHeight="1">
      <c r="B257" s="14"/>
      <c r="C257" s="343"/>
      <c r="D257" s="75">
        <f t="shared" si="35"/>
        <v>0</v>
      </c>
      <c r="E257" s="157"/>
      <c r="F257" s="157"/>
      <c r="G257" s="106"/>
      <c r="H257" s="203"/>
      <c r="I257" s="106"/>
      <c r="J257" s="106"/>
      <c r="K257" s="106"/>
      <c r="L257" s="121"/>
      <c r="M257" s="472"/>
    </row>
    <row r="258" spans="1:13" ht="13.5" customHeight="1">
      <c r="B258" s="514" t="s">
        <v>326</v>
      </c>
      <c r="C258" s="515"/>
      <c r="D258" s="101">
        <f t="shared" si="35"/>
        <v>1350</v>
      </c>
      <c r="E258" s="70">
        <f t="shared" ref="E258:L258" si="37">SUM(E254,E256)</f>
        <v>1050</v>
      </c>
      <c r="F258" s="70">
        <f t="shared" si="37"/>
        <v>200</v>
      </c>
      <c r="G258" s="70">
        <f t="shared" si="37"/>
        <v>50</v>
      </c>
      <c r="H258" s="112">
        <f t="shared" si="37"/>
        <v>0</v>
      </c>
      <c r="I258" s="70">
        <f t="shared" si="37"/>
        <v>50</v>
      </c>
      <c r="J258" s="70">
        <f t="shared" si="37"/>
        <v>0</v>
      </c>
      <c r="K258" s="70">
        <f t="shared" si="37"/>
        <v>0</v>
      </c>
      <c r="L258" s="102">
        <f t="shared" si="37"/>
        <v>0</v>
      </c>
      <c r="M258" s="471"/>
    </row>
    <row r="259" spans="1:13" ht="13.5" customHeight="1">
      <c r="B259" s="516"/>
      <c r="C259" s="517"/>
      <c r="D259" s="111">
        <f t="shared" si="35"/>
        <v>0</v>
      </c>
      <c r="E259" s="90">
        <f>SUM(E255,E257)</f>
        <v>0</v>
      </c>
      <c r="F259" s="90">
        <f>SUM(F255,F257)</f>
        <v>0</v>
      </c>
      <c r="G259" s="90">
        <f>SUM(G255)</f>
        <v>0</v>
      </c>
      <c r="H259" s="196">
        <f>SUM(H255)</f>
        <v>0</v>
      </c>
      <c r="I259" s="90">
        <f>SUM(I255)</f>
        <v>0</v>
      </c>
      <c r="J259" s="90">
        <f>SUM(J255,J257)</f>
        <v>0</v>
      </c>
      <c r="K259" s="90">
        <f>SUM(K255,K257)</f>
        <v>0</v>
      </c>
      <c r="L259" s="109">
        <f>SUM(L255,L257)</f>
        <v>0</v>
      </c>
      <c r="M259" s="472"/>
    </row>
    <row r="260" spans="1:13" ht="13.5" customHeight="1">
      <c r="A260" s="233" t="s">
        <v>663</v>
      </c>
      <c r="B260" s="511" t="s">
        <v>303</v>
      </c>
      <c r="C260" s="13" t="s">
        <v>57</v>
      </c>
      <c r="D260" s="101">
        <f t="shared" si="35"/>
        <v>1350</v>
      </c>
      <c r="E260" s="65">
        <v>1050</v>
      </c>
      <c r="F260" s="65">
        <v>200</v>
      </c>
      <c r="G260" s="65">
        <v>50</v>
      </c>
      <c r="H260" s="188"/>
      <c r="I260" s="65"/>
      <c r="J260" s="65">
        <v>50</v>
      </c>
      <c r="K260" s="65"/>
      <c r="L260" s="102"/>
      <c r="M260" s="471" t="s">
        <v>515</v>
      </c>
    </row>
    <row r="261" spans="1:13" ht="13.5" customHeight="1">
      <c r="B261" s="540"/>
      <c r="C261" s="343"/>
      <c r="D261" s="75">
        <f t="shared" si="35"/>
        <v>0</v>
      </c>
      <c r="E261" s="157"/>
      <c r="F261" s="157"/>
      <c r="G261" s="157"/>
      <c r="H261" s="203"/>
      <c r="I261" s="106"/>
      <c r="J261" s="157"/>
      <c r="K261" s="106"/>
      <c r="L261" s="121"/>
      <c r="M261" s="472"/>
    </row>
    <row r="262" spans="1:13" ht="13.5" customHeight="1">
      <c r="B262" s="536" t="s">
        <v>55</v>
      </c>
      <c r="C262" s="537"/>
      <c r="D262" s="101">
        <f t="shared" si="35"/>
        <v>12550</v>
      </c>
      <c r="E262" s="65">
        <f t="shared" ref="E262:L263" si="38">SUM(E250,E252,E258,E260)</f>
        <v>7250</v>
      </c>
      <c r="F262" s="65">
        <f>SUM(F250,F252,F258,F260)</f>
        <v>3500</v>
      </c>
      <c r="G262" s="65">
        <f t="shared" si="38"/>
        <v>800</v>
      </c>
      <c r="H262" s="188">
        <f t="shared" si="38"/>
        <v>450</v>
      </c>
      <c r="I262" s="65">
        <f>SUM(I250,I252,I258,I260)</f>
        <v>250</v>
      </c>
      <c r="J262" s="65">
        <f t="shared" si="38"/>
        <v>250</v>
      </c>
      <c r="K262" s="65">
        <f>SUM(K250,K252,K258,K260)</f>
        <v>50</v>
      </c>
      <c r="L262" s="105">
        <f t="shared" si="38"/>
        <v>0</v>
      </c>
      <c r="M262" s="355"/>
    </row>
    <row r="263" spans="1:13" ht="13.5" customHeight="1">
      <c r="B263" s="538"/>
      <c r="C263" s="539"/>
      <c r="D263" s="110">
        <f t="shared" si="35"/>
        <v>0</v>
      </c>
      <c r="E263" s="106">
        <f t="shared" si="38"/>
        <v>0</v>
      </c>
      <c r="F263" s="106">
        <f>SUM(F251,F253,F259,F261)</f>
        <v>0</v>
      </c>
      <c r="G263" s="106">
        <f t="shared" si="38"/>
        <v>0</v>
      </c>
      <c r="H263" s="203">
        <f t="shared" si="38"/>
        <v>0</v>
      </c>
      <c r="I263" s="106">
        <f>SUM(I251,I253,I259,I261)</f>
        <v>0</v>
      </c>
      <c r="J263" s="106">
        <f t="shared" si="38"/>
        <v>0</v>
      </c>
      <c r="K263" s="106">
        <f>SUM(K251,K253,K259,K261)</f>
        <v>0</v>
      </c>
      <c r="L263" s="107">
        <f t="shared" si="38"/>
        <v>0</v>
      </c>
      <c r="M263" s="175"/>
    </row>
    <row r="264" spans="1:13" ht="24.95" customHeight="1">
      <c r="B264" s="509" t="s">
        <v>368</v>
      </c>
      <c r="C264" s="510"/>
      <c r="I264" s="350"/>
      <c r="M264" s="351"/>
    </row>
    <row r="265" spans="1:13" ht="13.5" customHeight="1">
      <c r="A265" s="233" t="s">
        <v>703</v>
      </c>
      <c r="B265" s="511" t="s">
        <v>325</v>
      </c>
      <c r="C265" s="13" t="s">
        <v>455</v>
      </c>
      <c r="D265" s="101">
        <f t="shared" ref="D265:D274" si="39">SUM(E265:L265)</f>
        <v>3950</v>
      </c>
      <c r="E265" s="65">
        <v>3750</v>
      </c>
      <c r="F265" s="65"/>
      <c r="G265" s="65"/>
      <c r="H265" s="188"/>
      <c r="I265" s="65">
        <v>200</v>
      </c>
      <c r="J265" s="65"/>
      <c r="K265" s="65"/>
      <c r="L265" s="102"/>
      <c r="M265" s="471" t="s">
        <v>450</v>
      </c>
    </row>
    <row r="266" spans="1:13" ht="13.5" customHeight="1">
      <c r="B266" s="524"/>
      <c r="C266" s="343"/>
      <c r="D266" s="75">
        <f t="shared" si="39"/>
        <v>0</v>
      </c>
      <c r="E266" s="158"/>
      <c r="F266" s="90"/>
      <c r="G266" s="90"/>
      <c r="H266" s="196"/>
      <c r="I266" s="158"/>
      <c r="J266" s="90"/>
      <c r="K266" s="90"/>
      <c r="L266" s="109"/>
      <c r="M266" s="472"/>
    </row>
    <row r="267" spans="1:13" ht="13.5" customHeight="1">
      <c r="A267" s="233" t="s">
        <v>704</v>
      </c>
      <c r="B267" s="368"/>
      <c r="C267" s="541" t="s">
        <v>516</v>
      </c>
      <c r="D267" s="101">
        <f t="shared" si="39"/>
        <v>1950</v>
      </c>
      <c r="E267" s="65"/>
      <c r="F267" s="65">
        <v>1600</v>
      </c>
      <c r="G267" s="65"/>
      <c r="H267" s="188">
        <v>350</v>
      </c>
      <c r="I267" s="65"/>
      <c r="J267" s="65"/>
      <c r="K267" s="65"/>
      <c r="L267" s="102"/>
      <c r="M267" s="471" t="s">
        <v>451</v>
      </c>
    </row>
    <row r="268" spans="1:13" ht="13.5" customHeight="1">
      <c r="B268" s="368"/>
      <c r="C268" s="542"/>
      <c r="D268" s="75">
        <f t="shared" si="39"/>
        <v>0</v>
      </c>
      <c r="E268" s="106"/>
      <c r="F268" s="157"/>
      <c r="G268" s="106"/>
      <c r="H268" s="204"/>
      <c r="I268" s="106"/>
      <c r="J268" s="106"/>
      <c r="K268" s="106"/>
      <c r="L268" s="121"/>
      <c r="M268" s="472"/>
    </row>
    <row r="269" spans="1:13" ht="13.5" customHeight="1">
      <c r="A269" s="233" t="s">
        <v>705</v>
      </c>
      <c r="B269" s="14"/>
      <c r="C269" s="13" t="s">
        <v>323</v>
      </c>
      <c r="D269" s="101">
        <f t="shared" si="39"/>
        <v>2350</v>
      </c>
      <c r="E269" s="65"/>
      <c r="F269" s="65">
        <v>1600</v>
      </c>
      <c r="G269" s="65">
        <v>550</v>
      </c>
      <c r="H269" s="188"/>
      <c r="I269" s="65"/>
      <c r="J269" s="65">
        <v>150</v>
      </c>
      <c r="K269" s="65">
        <v>50</v>
      </c>
      <c r="L269" s="102"/>
      <c r="M269" s="471" t="s">
        <v>451</v>
      </c>
    </row>
    <row r="270" spans="1:13" ht="13.5" customHeight="1">
      <c r="B270" s="14"/>
      <c r="C270" s="343"/>
      <c r="D270" s="75">
        <f t="shared" si="39"/>
        <v>0</v>
      </c>
      <c r="E270" s="90"/>
      <c r="F270" s="158"/>
      <c r="G270" s="158"/>
      <c r="H270" s="196"/>
      <c r="I270" s="90"/>
      <c r="J270" s="158"/>
      <c r="K270" s="158"/>
      <c r="L270" s="109"/>
      <c r="M270" s="472"/>
    </row>
    <row r="271" spans="1:13" ht="13.5" customHeight="1">
      <c r="B271" s="514" t="s">
        <v>327</v>
      </c>
      <c r="C271" s="515"/>
      <c r="D271" s="101">
        <f t="shared" si="39"/>
        <v>8250</v>
      </c>
      <c r="E271" s="65">
        <f t="shared" ref="E271:L272" si="40">SUM(E265,E267,E269)</f>
        <v>3750</v>
      </c>
      <c r="F271" s="65">
        <f>SUM(F265,F267,F269)</f>
        <v>3200</v>
      </c>
      <c r="G271" s="65">
        <f t="shared" si="40"/>
        <v>550</v>
      </c>
      <c r="H271" s="188">
        <f t="shared" si="40"/>
        <v>350</v>
      </c>
      <c r="I271" s="65">
        <f>SUM(I265,I267,I269)</f>
        <v>200</v>
      </c>
      <c r="J271" s="65">
        <f t="shared" si="40"/>
        <v>150</v>
      </c>
      <c r="K271" s="65">
        <f>SUM(K265,K267,K269)</f>
        <v>50</v>
      </c>
      <c r="L271" s="105">
        <f t="shared" si="40"/>
        <v>0</v>
      </c>
      <c r="M271" s="471">
        <f>SUM(M265,M267,M269)</f>
        <v>0</v>
      </c>
    </row>
    <row r="272" spans="1:13" ht="13.5" customHeight="1">
      <c r="B272" s="516"/>
      <c r="C272" s="517"/>
      <c r="D272" s="111">
        <f t="shared" si="39"/>
        <v>0</v>
      </c>
      <c r="E272" s="106">
        <f t="shared" si="40"/>
        <v>0</v>
      </c>
      <c r="F272" s="106">
        <f>SUM(F266,F268,F270)</f>
        <v>0</v>
      </c>
      <c r="G272" s="106">
        <f t="shared" si="40"/>
        <v>0</v>
      </c>
      <c r="H272" s="203">
        <f t="shared" si="40"/>
        <v>0</v>
      </c>
      <c r="I272" s="106">
        <f>SUM(I266,I268,I270)</f>
        <v>0</v>
      </c>
      <c r="J272" s="106">
        <f t="shared" si="40"/>
        <v>0</v>
      </c>
      <c r="K272" s="106">
        <f>SUM(K266,K268,K270)</f>
        <v>0</v>
      </c>
      <c r="L272" s="107">
        <f t="shared" si="40"/>
        <v>0</v>
      </c>
      <c r="M272" s="472">
        <f>SUM(M266,M268,M270)</f>
        <v>0</v>
      </c>
    </row>
    <row r="273" spans="2:13" ht="13.5" customHeight="1">
      <c r="B273" s="534" t="s">
        <v>328</v>
      </c>
      <c r="C273" s="535"/>
      <c r="D273" s="101">
        <f t="shared" si="39"/>
        <v>8250</v>
      </c>
      <c r="E273" s="65">
        <f t="shared" ref="E273:L274" si="41">SUM(E271)</f>
        <v>3750</v>
      </c>
      <c r="F273" s="65">
        <f>SUM(F271)</f>
        <v>3200</v>
      </c>
      <c r="G273" s="65">
        <f t="shared" si="41"/>
        <v>550</v>
      </c>
      <c r="H273" s="188">
        <f t="shared" si="41"/>
        <v>350</v>
      </c>
      <c r="I273" s="65">
        <f>SUM(I271)</f>
        <v>200</v>
      </c>
      <c r="J273" s="65">
        <f t="shared" si="41"/>
        <v>150</v>
      </c>
      <c r="K273" s="65">
        <f>SUM(K271)</f>
        <v>50</v>
      </c>
      <c r="L273" s="105">
        <f t="shared" si="41"/>
        <v>0</v>
      </c>
      <c r="M273" s="355"/>
    </row>
    <row r="274" spans="2:13" ht="13.5" customHeight="1">
      <c r="B274" s="516"/>
      <c r="C274" s="517"/>
      <c r="D274" s="110">
        <f t="shared" si="39"/>
        <v>0</v>
      </c>
      <c r="E274" s="106">
        <f t="shared" si="41"/>
        <v>0</v>
      </c>
      <c r="F274" s="106">
        <f>SUM(F272)</f>
        <v>0</v>
      </c>
      <c r="G274" s="106">
        <f t="shared" si="41"/>
        <v>0</v>
      </c>
      <c r="H274" s="203">
        <f t="shared" si="41"/>
        <v>0</v>
      </c>
      <c r="I274" s="106">
        <f>SUM(I272)</f>
        <v>0</v>
      </c>
      <c r="J274" s="106">
        <f t="shared" si="41"/>
        <v>0</v>
      </c>
      <c r="K274" s="106">
        <f>SUM(K272)</f>
        <v>0</v>
      </c>
      <c r="L274" s="107">
        <f t="shared" si="41"/>
        <v>0</v>
      </c>
      <c r="M274" s="175"/>
    </row>
  </sheetData>
  <sheetProtection algorithmName="SHA-512" hashValue="7mAj2rqSv8ABE+XhanXBS4hhrgTKW8kTd49JdCxjfikvosL5qx7Prx61XLZGxhfmkF05JCoDaV2yfQ9zod0CJA==" saltValue="R7Ao/qMXgbvGtdGeSwPRwA==" spinCount="100000" sheet="1" objects="1" scenarios="1"/>
  <mergeCells count="242">
    <mergeCell ref="J87:L87"/>
    <mergeCell ref="J88:L89"/>
    <mergeCell ref="G153:K154"/>
    <mergeCell ref="L153:L154"/>
    <mergeCell ref="F150:I151"/>
    <mergeCell ref="B178:C179"/>
    <mergeCell ref="B176:C177"/>
    <mergeCell ref="C160:C161"/>
    <mergeCell ref="B156:C156"/>
    <mergeCell ref="B152:F152"/>
    <mergeCell ref="B144:C145"/>
    <mergeCell ref="B135:C135"/>
    <mergeCell ref="B1:C1"/>
    <mergeCell ref="B51:C51"/>
    <mergeCell ref="B86:C86"/>
    <mergeCell ref="B53:E54"/>
    <mergeCell ref="C123:C124"/>
    <mergeCell ref="B129:C130"/>
    <mergeCell ref="B133:C134"/>
    <mergeCell ref="B94:C94"/>
    <mergeCell ref="B59:C59"/>
    <mergeCell ref="B13:C14"/>
    <mergeCell ref="B95:C95"/>
    <mergeCell ref="B56:F57"/>
    <mergeCell ref="F53:I54"/>
    <mergeCell ref="F52:I52"/>
    <mergeCell ref="B2:E2"/>
    <mergeCell ref="F2:I2"/>
    <mergeCell ref="B84:C85"/>
    <mergeCell ref="B121:C122"/>
    <mergeCell ref="B114:C114"/>
    <mergeCell ref="B87:E87"/>
    <mergeCell ref="F87:I87"/>
    <mergeCell ref="B52:E52"/>
    <mergeCell ref="B88:E89"/>
    <mergeCell ref="F88:I89"/>
    <mergeCell ref="M237:M238"/>
    <mergeCell ref="M234:M235"/>
    <mergeCell ref="M203:M204"/>
    <mergeCell ref="M201:M202"/>
    <mergeCell ref="M196:M197"/>
    <mergeCell ref="L196:L197"/>
    <mergeCell ref="M121:M122"/>
    <mergeCell ref="B112:C113"/>
    <mergeCell ref="B148:C148"/>
    <mergeCell ref="B146:C147"/>
    <mergeCell ref="B205:C206"/>
    <mergeCell ref="C220:C221"/>
    <mergeCell ref="B226:C227"/>
    <mergeCell ref="B230:C231"/>
    <mergeCell ref="B236:F236"/>
    <mergeCell ref="F234:I235"/>
    <mergeCell ref="J234:L235"/>
    <mergeCell ref="B234:E235"/>
    <mergeCell ref="B233:E233"/>
    <mergeCell ref="C214:C215"/>
    <mergeCell ref="C136:C137"/>
    <mergeCell ref="G236:K236"/>
    <mergeCell ref="M115:M116"/>
    <mergeCell ref="M144:M145"/>
    <mergeCell ref="M31:M32"/>
    <mergeCell ref="M49:M50"/>
    <mergeCell ref="G55:K55"/>
    <mergeCell ref="M70:M71"/>
    <mergeCell ref="B91:F92"/>
    <mergeCell ref="M3:M4"/>
    <mergeCell ref="M74:M75"/>
    <mergeCell ref="M76:M77"/>
    <mergeCell ref="M78:M79"/>
    <mergeCell ref="M27:M28"/>
    <mergeCell ref="M68:M69"/>
    <mergeCell ref="M29:M30"/>
    <mergeCell ref="M33:M34"/>
    <mergeCell ref="M35:M36"/>
    <mergeCell ref="M37:M38"/>
    <mergeCell ref="M39:M40"/>
    <mergeCell ref="M41:M42"/>
    <mergeCell ref="M43:M44"/>
    <mergeCell ref="M66:M67"/>
    <mergeCell ref="M45:M46"/>
    <mergeCell ref="M80:M81"/>
    <mergeCell ref="M25:M26"/>
    <mergeCell ref="M21:M22"/>
    <mergeCell ref="M23:M24"/>
    <mergeCell ref="M62:M63"/>
    <mergeCell ref="M47:M48"/>
    <mergeCell ref="M60:M61"/>
    <mergeCell ref="M64:M65"/>
    <mergeCell ref="M56:M57"/>
    <mergeCell ref="M53:M54"/>
    <mergeCell ref="B55:F55"/>
    <mergeCell ref="L56:L57"/>
    <mergeCell ref="G56:K57"/>
    <mergeCell ref="J52:L52"/>
    <mergeCell ref="M15:M16"/>
    <mergeCell ref="M19:M20"/>
    <mergeCell ref="G5:K5"/>
    <mergeCell ref="G6:K7"/>
    <mergeCell ref="F3:I4"/>
    <mergeCell ref="B5:F5"/>
    <mergeCell ref="B6:F7"/>
    <mergeCell ref="M6:M7"/>
    <mergeCell ref="B9:C9"/>
    <mergeCell ref="M11:M12"/>
    <mergeCell ref="M13:M14"/>
    <mergeCell ref="B10:C10"/>
    <mergeCell ref="L6:L7"/>
    <mergeCell ref="M17:M18"/>
    <mergeCell ref="J3:L4"/>
    <mergeCell ref="B3:E4"/>
    <mergeCell ref="B192:E192"/>
    <mergeCell ref="F192:I192"/>
    <mergeCell ref="J192:L192"/>
    <mergeCell ref="B195:F195"/>
    <mergeCell ref="J233:L233"/>
    <mergeCell ref="B237:F238"/>
    <mergeCell ref="G237:K238"/>
    <mergeCell ref="L237:L238"/>
    <mergeCell ref="E232:G232"/>
    <mergeCell ref="J2:L2"/>
    <mergeCell ref="B242:B244"/>
    <mergeCell ref="C242:C243"/>
    <mergeCell ref="B252:B253"/>
    <mergeCell ref="C164:C165"/>
    <mergeCell ref="B180:C180"/>
    <mergeCell ref="B200:C200"/>
    <mergeCell ref="C246:C247"/>
    <mergeCell ref="B170:B171"/>
    <mergeCell ref="F149:I149"/>
    <mergeCell ref="B213:C213"/>
    <mergeCell ref="B189:C190"/>
    <mergeCell ref="B168:C169"/>
    <mergeCell ref="B172:B173"/>
    <mergeCell ref="B196:F197"/>
    <mergeCell ref="G196:K197"/>
    <mergeCell ref="B199:C199"/>
    <mergeCell ref="B211:C212"/>
    <mergeCell ref="B232:C232"/>
    <mergeCell ref="B90:F90"/>
    <mergeCell ref="G90:K90"/>
    <mergeCell ref="G91:K92"/>
    <mergeCell ref="B250:C251"/>
    <mergeCell ref="J53:L54"/>
    <mergeCell ref="B273:C274"/>
    <mergeCell ref="M260:M261"/>
    <mergeCell ref="M265:M266"/>
    <mergeCell ref="M267:M268"/>
    <mergeCell ref="M269:M270"/>
    <mergeCell ref="B262:C263"/>
    <mergeCell ref="B260:B261"/>
    <mergeCell ref="M271:M272"/>
    <mergeCell ref="B265:B266"/>
    <mergeCell ref="B271:C272"/>
    <mergeCell ref="C267:C268"/>
    <mergeCell ref="M102:M103"/>
    <mergeCell ref="M168:M169"/>
    <mergeCell ref="M176:M177"/>
    <mergeCell ref="M252:M253"/>
    <mergeCell ref="M254:M255"/>
    <mergeCell ref="M256:M257"/>
    <mergeCell ref="M258:M259"/>
    <mergeCell ref="B264:C264"/>
    <mergeCell ref="M250:M251"/>
    <mergeCell ref="M246:M247"/>
    <mergeCell ref="M248:M249"/>
    <mergeCell ref="M242:M243"/>
    <mergeCell ref="M244:M245"/>
    <mergeCell ref="C244:C245"/>
    <mergeCell ref="B258:C259"/>
    <mergeCell ref="B254:B255"/>
    <mergeCell ref="B240:C240"/>
    <mergeCell ref="B241:C241"/>
    <mergeCell ref="G195:K195"/>
    <mergeCell ref="B187:C188"/>
    <mergeCell ref="B193:E194"/>
    <mergeCell ref="F193:I194"/>
    <mergeCell ref="J193:L194"/>
    <mergeCell ref="B191:C191"/>
    <mergeCell ref="M174:M175"/>
    <mergeCell ref="M187:M188"/>
    <mergeCell ref="M108:M109"/>
    <mergeCell ref="M106:M107"/>
    <mergeCell ref="M158:M159"/>
    <mergeCell ref="M136:M137"/>
    <mergeCell ref="M125:M126"/>
    <mergeCell ref="M181:M182"/>
    <mergeCell ref="M183:M184"/>
    <mergeCell ref="M185:M186"/>
    <mergeCell ref="M164:M165"/>
    <mergeCell ref="M117:M118"/>
    <mergeCell ref="M119:M120"/>
    <mergeCell ref="M127:M128"/>
    <mergeCell ref="M170:M171"/>
    <mergeCell ref="M172:M173"/>
    <mergeCell ref="E86:G86"/>
    <mergeCell ref="E148:G148"/>
    <mergeCell ref="E51:G51"/>
    <mergeCell ref="E1:G1"/>
    <mergeCell ref="M138:M139"/>
    <mergeCell ref="M140:M141"/>
    <mergeCell ref="B218:C219"/>
    <mergeCell ref="M222:M223"/>
    <mergeCell ref="M224:M225"/>
    <mergeCell ref="M214:M215"/>
    <mergeCell ref="M216:M217"/>
    <mergeCell ref="M218:M219"/>
    <mergeCell ref="M193:M194"/>
    <mergeCell ref="M220:M221"/>
    <mergeCell ref="M207:M208"/>
    <mergeCell ref="M162:M163"/>
    <mergeCell ref="M166:M167"/>
    <mergeCell ref="E191:G191"/>
    <mergeCell ref="M72:M73"/>
    <mergeCell ref="M88:M89"/>
    <mergeCell ref="M98:M99"/>
    <mergeCell ref="M82:M83"/>
    <mergeCell ref="M150:M151"/>
    <mergeCell ref="M131:M132"/>
    <mergeCell ref="M228:M229"/>
    <mergeCell ref="M226:M227"/>
    <mergeCell ref="F233:I233"/>
    <mergeCell ref="M110:M111"/>
    <mergeCell ref="M205:M206"/>
    <mergeCell ref="M209:M210"/>
    <mergeCell ref="L91:L92"/>
    <mergeCell ref="M91:M92"/>
    <mergeCell ref="M100:M101"/>
    <mergeCell ref="M96:M97"/>
    <mergeCell ref="M123:M124"/>
    <mergeCell ref="M104:M105"/>
    <mergeCell ref="J149:L149"/>
    <mergeCell ref="J150:L151"/>
    <mergeCell ref="G152:K152"/>
    <mergeCell ref="B153:F154"/>
    <mergeCell ref="B150:E151"/>
    <mergeCell ref="B149:E149"/>
    <mergeCell ref="M129:M130"/>
    <mergeCell ref="M153:M154"/>
    <mergeCell ref="M160:M161"/>
    <mergeCell ref="B157:C157"/>
    <mergeCell ref="B158:B159"/>
    <mergeCell ref="M142:M143"/>
  </mergeCells>
  <phoneticPr fontId="5"/>
  <conditionalFormatting sqref="D30:L30">
    <cfRule type="expression" dxfId="200" priority="38" stopIfTrue="1">
      <formula>D29&lt;D30</formula>
    </cfRule>
  </conditionalFormatting>
  <conditionalFormatting sqref="D32:L32">
    <cfRule type="expression" dxfId="199" priority="4" stopIfTrue="1">
      <formula>D31&lt;D32</formula>
    </cfRule>
  </conditionalFormatting>
  <conditionalFormatting sqref="D36:L36">
    <cfRule type="expression" dxfId="198" priority="5" stopIfTrue="1">
      <formula>D35&lt;D36</formula>
    </cfRule>
  </conditionalFormatting>
  <conditionalFormatting sqref="D50:L50">
    <cfRule type="expression" dxfId="197" priority="1" stopIfTrue="1">
      <formula>D49&lt;D50</formula>
    </cfRule>
  </conditionalFormatting>
  <conditionalFormatting sqref="D61:L61 D63:L63 D69:L69 D73:L73 D77:L77 D81:L81">
    <cfRule type="expression" dxfId="196" priority="54" stopIfTrue="1">
      <formula>D60&lt;D61</formula>
    </cfRule>
  </conditionalFormatting>
  <conditionalFormatting sqref="D65:L65">
    <cfRule type="expression" dxfId="195" priority="6" stopIfTrue="1">
      <formula>D64&lt;D65</formula>
    </cfRule>
  </conditionalFormatting>
  <conditionalFormatting sqref="D67:L67">
    <cfRule type="expression" dxfId="194" priority="7" stopIfTrue="1">
      <formula>D66&lt;D67</formula>
    </cfRule>
  </conditionalFormatting>
  <conditionalFormatting sqref="D71:L71">
    <cfRule type="expression" dxfId="193" priority="8" stopIfTrue="1">
      <formula>D70&lt;D71</formula>
    </cfRule>
  </conditionalFormatting>
  <conditionalFormatting sqref="D75:L75">
    <cfRule type="expression" dxfId="192" priority="9" stopIfTrue="1">
      <formula>D74&lt;D75</formula>
    </cfRule>
  </conditionalFormatting>
  <conditionalFormatting sqref="D79:L79">
    <cfRule type="expression" dxfId="191" priority="10" stopIfTrue="1">
      <formula>D78&lt;D79</formula>
    </cfRule>
  </conditionalFormatting>
  <conditionalFormatting sqref="D83:L83">
    <cfRule type="expression" dxfId="190" priority="11" stopIfTrue="1">
      <formula>D82&lt;D83</formula>
    </cfRule>
  </conditionalFormatting>
  <conditionalFormatting sqref="D97:L97 D101:L101 D105:L105 D109:L109">
    <cfRule type="expression" dxfId="189" priority="53" stopIfTrue="1">
      <formula>D96&lt;D97</formula>
    </cfRule>
  </conditionalFormatting>
  <conditionalFormatting sqref="D99:L99">
    <cfRule type="expression" dxfId="188" priority="12" stopIfTrue="1">
      <formula>D98&lt;D99</formula>
    </cfRule>
  </conditionalFormatting>
  <conditionalFormatting sqref="D103:L103">
    <cfRule type="expression" dxfId="187" priority="13" stopIfTrue="1">
      <formula>D102&lt;D103</formula>
    </cfRule>
  </conditionalFormatting>
  <conditionalFormatting sqref="D107:L107">
    <cfRule type="expression" dxfId="186" priority="15" stopIfTrue="1">
      <formula>D106&lt;D107</formula>
    </cfRule>
  </conditionalFormatting>
  <conditionalFormatting sqref="D111:L111">
    <cfRule type="expression" dxfId="185" priority="14" stopIfTrue="1">
      <formula>D110&lt;D111</formula>
    </cfRule>
  </conditionalFormatting>
  <conditionalFormatting sqref="D113:L113 D122:L122 D130:L130 D134:L134 D145:L145 D147:L147 D169:L169 D177:L177 D179:L179 D188:L188 D190:L190 D206:L206 D208:L208 D210:L210 D212:L212 D231:L231 D251:L251 D259:L259 D263:L263 D272:L272 D274:L274 E276:M276 E278:M278 E280:M280 E282:M282 E284:M284 E286:M286 E288:M288">
    <cfRule type="expression" dxfId="184" priority="56" stopIfTrue="1">
      <formula>D112&lt;D113</formula>
    </cfRule>
  </conditionalFormatting>
  <conditionalFormatting sqref="D116:L116">
    <cfRule type="expression" dxfId="183" priority="16" stopIfTrue="1">
      <formula>D115&lt;D116</formula>
    </cfRule>
  </conditionalFormatting>
  <conditionalFormatting sqref="D118:L118">
    <cfRule type="expression" dxfId="182" priority="52" stopIfTrue="1">
      <formula>D117&lt;D118</formula>
    </cfRule>
  </conditionalFormatting>
  <conditionalFormatting sqref="D120:L120">
    <cfRule type="expression" dxfId="181" priority="17" stopIfTrue="1">
      <formula>D119&lt;D120</formula>
    </cfRule>
  </conditionalFormatting>
  <conditionalFormatting sqref="D124:L124">
    <cfRule type="expression" dxfId="180" priority="18" stopIfTrue="1">
      <formula>D123&lt;D124</formula>
    </cfRule>
  </conditionalFormatting>
  <conditionalFormatting sqref="D126:L126">
    <cfRule type="expression" dxfId="179" priority="51" stopIfTrue="1">
      <formula>D125&lt;D126</formula>
    </cfRule>
  </conditionalFormatting>
  <conditionalFormatting sqref="D128:L128">
    <cfRule type="expression" dxfId="178" priority="19" stopIfTrue="1">
      <formula>D127&lt;D128</formula>
    </cfRule>
  </conditionalFormatting>
  <conditionalFormatting sqref="D132:L132">
    <cfRule type="expression" dxfId="177" priority="20" stopIfTrue="1">
      <formula>D131&lt;D132</formula>
    </cfRule>
  </conditionalFormatting>
  <conditionalFormatting sqref="D137:L137 D139:L139 D143:L143">
    <cfRule type="expression" dxfId="176" priority="49" stopIfTrue="1">
      <formula>D136&lt;D137</formula>
    </cfRule>
  </conditionalFormatting>
  <conditionalFormatting sqref="D141:L141">
    <cfRule type="expression" dxfId="175" priority="21" stopIfTrue="1">
      <formula>D140&lt;D141</formula>
    </cfRule>
  </conditionalFormatting>
  <conditionalFormatting sqref="D159:L159 D163:L163 D167:L167">
    <cfRule type="expression" dxfId="174" priority="48" stopIfTrue="1">
      <formula>D158&lt;D159</formula>
    </cfRule>
  </conditionalFormatting>
  <conditionalFormatting sqref="D161:L161">
    <cfRule type="expression" dxfId="173" priority="22" stopIfTrue="1">
      <formula>D160&lt;D161</formula>
    </cfRule>
  </conditionalFormatting>
  <conditionalFormatting sqref="D165:L165">
    <cfRule type="expression" dxfId="172" priority="23" stopIfTrue="1">
      <formula>D164&lt;D165</formula>
    </cfRule>
  </conditionalFormatting>
  <conditionalFormatting sqref="D171:L171">
    <cfRule type="expression" dxfId="171" priority="24" stopIfTrue="1">
      <formula>D170&lt;D171</formula>
    </cfRule>
  </conditionalFormatting>
  <conditionalFormatting sqref="D173:L173 D175:L175">
    <cfRule type="expression" dxfId="170" priority="47" stopIfTrue="1">
      <formula>D172&lt;D173</formula>
    </cfRule>
  </conditionalFormatting>
  <conditionalFormatting sqref="D182:L182">
    <cfRule type="expression" dxfId="169" priority="3" stopIfTrue="1">
      <formula>D181&lt;D182</formula>
    </cfRule>
  </conditionalFormatting>
  <conditionalFormatting sqref="D184:L184">
    <cfRule type="expression" dxfId="168" priority="46" stopIfTrue="1">
      <formula>D183&lt;D184</formula>
    </cfRule>
  </conditionalFormatting>
  <conditionalFormatting sqref="D186:L186">
    <cfRule type="expression" dxfId="167" priority="25" stopIfTrue="1">
      <formula>D185&lt;D186</formula>
    </cfRule>
  </conditionalFormatting>
  <conditionalFormatting sqref="D202:L202">
    <cfRule type="expression" dxfId="166" priority="45" stopIfTrue="1">
      <formula>D201&lt;D202</formula>
    </cfRule>
  </conditionalFormatting>
  <conditionalFormatting sqref="D204:L204">
    <cfRule type="expression" dxfId="165" priority="26" stopIfTrue="1">
      <formula>D203&lt;D204</formula>
    </cfRule>
  </conditionalFormatting>
  <conditionalFormatting sqref="D229:L229">
    <cfRule type="expression" dxfId="164" priority="30" stopIfTrue="1">
      <formula>D228&lt;D229</formula>
    </cfRule>
  </conditionalFormatting>
  <conditionalFormatting sqref="D243:L243 D247:L247">
    <cfRule type="expression" dxfId="163" priority="42" stopIfTrue="1">
      <formula>D242&lt;D243</formula>
    </cfRule>
  </conditionalFormatting>
  <conditionalFormatting sqref="D245:L245">
    <cfRule type="expression" dxfId="162" priority="31" stopIfTrue="1">
      <formula>D244&lt;D245</formula>
    </cfRule>
  </conditionalFormatting>
  <conditionalFormatting sqref="D249:L249">
    <cfRule type="expression" dxfId="161" priority="2" stopIfTrue="1">
      <formula>D248&lt;D249</formula>
    </cfRule>
  </conditionalFormatting>
  <conditionalFormatting sqref="D253:L253 D255:L255">
    <cfRule type="expression" dxfId="160" priority="41" stopIfTrue="1">
      <formula>D252&lt;D253</formula>
    </cfRule>
  </conditionalFormatting>
  <conditionalFormatting sqref="D257:L257">
    <cfRule type="expression" dxfId="159" priority="33" stopIfTrue="1">
      <formula>D256&lt;D257</formula>
    </cfRule>
  </conditionalFormatting>
  <conditionalFormatting sqref="D261:L261">
    <cfRule type="expression" dxfId="158" priority="34" stopIfTrue="1">
      <formula>D260&lt;D261</formula>
    </cfRule>
  </conditionalFormatting>
  <conditionalFormatting sqref="D266:L266 D270:L270">
    <cfRule type="expression" dxfId="157" priority="39" stopIfTrue="1">
      <formula>D265&lt;D266</formula>
    </cfRule>
  </conditionalFormatting>
  <conditionalFormatting sqref="D268:L268">
    <cfRule type="expression" dxfId="156" priority="35" stopIfTrue="1">
      <formula>D267&lt;D268</formula>
    </cfRule>
  </conditionalFormatting>
  <conditionalFormatting sqref="E217:F217">
    <cfRule type="expression" dxfId="155" priority="37" stopIfTrue="1">
      <formula>E216&lt;E217</formula>
    </cfRule>
  </conditionalFormatting>
  <conditionalFormatting sqref="E12:L12 D14:L14 D16:L16 D18:L18 D20:L20 D22:L22 D24:L24 D26:L26 D28:L28 D34:L34 D38:L38 D40:L40 D42:L42 D44:L44 D46:L46 D48:L48">
    <cfRule type="expression" dxfId="154" priority="55" stopIfTrue="1">
      <formula>D11&lt;D12</formula>
    </cfRule>
  </conditionalFormatting>
  <conditionalFormatting sqref="I217:L217">
    <cfRule type="expression" dxfId="153" priority="27" stopIfTrue="1">
      <formula>I216&lt;I217</formula>
    </cfRule>
  </conditionalFormatting>
  <conditionalFormatting sqref="L221">
    <cfRule type="expression" dxfId="152" priority="28" stopIfTrue="1">
      <formula>L220&lt;L221</formula>
    </cfRule>
  </conditionalFormatting>
  <conditionalFormatting sqref="L225">
    <cfRule type="expression" dxfId="151" priority="29" stopIfTrue="1">
      <formula>L224&lt;L225</formula>
    </cfRule>
  </conditionalFormatting>
  <printOptions horizontalCentered="1"/>
  <pageMargins left="0.19685039370078741" right="0.19685039370078741" top="0.59055118110236227" bottom="0.19685039370078741" header="0.35433070866141736" footer="0.11811023622047245"/>
  <pageSetup paperSize="9" scale="98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5" manualBreakCount="5">
    <brk id="50" max="16383" man="1"/>
    <brk id="85" max="16383" man="1"/>
    <brk id="147" min="1" max="12" man="1"/>
    <brk id="190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169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8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33" t="s">
        <v>0</v>
      </c>
      <c r="C1" s="533"/>
      <c r="D1" s="247" t="str">
        <f>市郡別合計!$B$1</f>
        <v>Ver.1.02</v>
      </c>
      <c r="E1" s="513" t="s">
        <v>338</v>
      </c>
      <c r="F1" s="513"/>
      <c r="G1" s="513"/>
      <c r="H1" s="406" t="s">
        <v>619</v>
      </c>
      <c r="I1" s="405"/>
      <c r="J1" s="405"/>
      <c r="K1" s="405"/>
      <c r="M1" s="346" t="str">
        <f>市郡別合計!$I$1</f>
        <v>2025/11/15 改定部数</v>
      </c>
      <c r="O1" s="404"/>
    </row>
    <row r="2" spans="1:25" s="233" customFormat="1" ht="13.5" customHeight="1">
      <c r="B2" s="506" t="s">
        <v>250</v>
      </c>
      <c r="C2" s="507"/>
      <c r="D2" s="507"/>
      <c r="E2" s="508"/>
      <c r="F2" s="473" t="s">
        <v>245</v>
      </c>
      <c r="G2" s="474"/>
      <c r="H2" s="474"/>
      <c r="I2" s="475"/>
      <c r="J2" s="482" t="s">
        <v>275</v>
      </c>
      <c r="K2" s="483"/>
      <c r="L2" s="484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0">
        <f>市郡別合計!$A$3</f>
        <v>0</v>
      </c>
      <c r="C3" s="501"/>
      <c r="D3" s="501"/>
      <c r="E3" s="502"/>
      <c r="F3" s="527">
        <f>市郡別合計!$C$3</f>
        <v>0</v>
      </c>
      <c r="G3" s="528"/>
      <c r="H3" s="528"/>
      <c r="I3" s="529"/>
      <c r="J3" s="485">
        <f>市郡別合計!$F$3</f>
        <v>0</v>
      </c>
      <c r="K3" s="486"/>
      <c r="L3" s="487"/>
      <c r="M3" s="518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03"/>
      <c r="C4" s="504"/>
      <c r="D4" s="504"/>
      <c r="E4" s="505"/>
      <c r="F4" s="530"/>
      <c r="G4" s="531"/>
      <c r="H4" s="531"/>
      <c r="I4" s="532"/>
      <c r="J4" s="488"/>
      <c r="K4" s="489"/>
      <c r="L4" s="490"/>
      <c r="M4" s="519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53" t="s">
        <v>251</v>
      </c>
      <c r="C5" s="554"/>
      <c r="D5" s="554"/>
      <c r="E5" s="554"/>
      <c r="F5" s="555"/>
      <c r="G5" s="491" t="s">
        <v>252</v>
      </c>
      <c r="H5" s="492"/>
      <c r="I5" s="492"/>
      <c r="J5" s="492"/>
      <c r="K5" s="493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494">
        <f>市郡別合計!$A$6</f>
        <v>0</v>
      </c>
      <c r="C6" s="495"/>
      <c r="D6" s="495"/>
      <c r="E6" s="495"/>
      <c r="F6" s="496"/>
      <c r="G6" s="547">
        <f>市郡別合計!$D$6</f>
        <v>0</v>
      </c>
      <c r="H6" s="548"/>
      <c r="I6" s="548"/>
      <c r="J6" s="548"/>
      <c r="K6" s="549"/>
      <c r="L6" s="476">
        <f>市郡別合計!$G$6</f>
        <v>0</v>
      </c>
      <c r="M6" s="478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497"/>
      <c r="C7" s="498"/>
      <c r="D7" s="498"/>
      <c r="E7" s="498"/>
      <c r="F7" s="499"/>
      <c r="G7" s="550"/>
      <c r="H7" s="551"/>
      <c r="I7" s="551"/>
      <c r="J7" s="551"/>
      <c r="K7" s="552"/>
      <c r="L7" s="477"/>
      <c r="M7" s="479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s="233" customFormat="1" ht="7.5" customHeight="1">
      <c r="B8" s="359"/>
      <c r="C8" s="359"/>
      <c r="D8" s="359"/>
      <c r="E8" s="358"/>
      <c r="F8" s="357"/>
      <c r="G8" s="357"/>
      <c r="H8" s="357"/>
      <c r="I8" s="358"/>
      <c r="J8" s="357"/>
      <c r="K8" s="357"/>
      <c r="L8" s="357"/>
      <c r="M8" s="357"/>
    </row>
    <row r="9" spans="1:25" ht="13.5" customHeight="1">
      <c r="B9" s="525" t="s">
        <v>1</v>
      </c>
      <c r="C9" s="526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509" t="s">
        <v>391</v>
      </c>
      <c r="C10" s="510"/>
      <c r="I10" s="350"/>
      <c r="M10" s="351"/>
    </row>
    <row r="11" spans="1:25" ht="13.5" customHeight="1">
      <c r="B11" s="12" t="s">
        <v>58</v>
      </c>
      <c r="C11" s="377"/>
      <c r="D11" s="114">
        <f>SUM(E11:L11)</f>
        <v>23150</v>
      </c>
      <c r="E11" s="116">
        <f>SUM(E13,E15,E17,E19,E21,E23,E25,E27,E29,E31,E33,E35)</f>
        <v>21500</v>
      </c>
      <c r="F11" s="182">
        <f t="shared" ref="F11:H12" si="0">SUM(F13,F15,F17,F19,F21,F23,F25,F27,F29,F31,F33,F35)</f>
        <v>0</v>
      </c>
      <c r="G11" s="116">
        <f t="shared" si="0"/>
        <v>0</v>
      </c>
      <c r="H11" s="182">
        <f t="shared" si="0"/>
        <v>0</v>
      </c>
      <c r="I11" s="116">
        <f>SUM(I13,I15,I17,I19,I21,I23,I25,I27,I29,I31,I33,I35)</f>
        <v>1650</v>
      </c>
      <c r="J11" s="116">
        <f t="shared" ref="J11:L12" si="1">SUM(J13,J15,J17,J19,J21,J23,J25,J27,J29,J31,J33,J35)</f>
        <v>0</v>
      </c>
      <c r="K11" s="123">
        <f t="shared" si="1"/>
        <v>0</v>
      </c>
      <c r="L11" s="117">
        <f t="shared" si="1"/>
        <v>0</v>
      </c>
      <c r="M11" s="566"/>
    </row>
    <row r="12" spans="1:25" ht="13.5" customHeight="1">
      <c r="B12" s="10"/>
      <c r="C12" s="378"/>
      <c r="D12" s="118">
        <f t="shared" ref="D12:D42" si="2">SUM(E12:L12)</f>
        <v>0</v>
      </c>
      <c r="E12" s="120">
        <f>SUM(E14,E16,E18,E20,E22,E24,E26,E28,E30,E32,E34,E36)</f>
        <v>0</v>
      </c>
      <c r="F12" s="120">
        <f t="shared" si="0"/>
        <v>0</v>
      </c>
      <c r="G12" s="120">
        <f t="shared" si="0"/>
        <v>0</v>
      </c>
      <c r="H12" s="154">
        <f t="shared" si="0"/>
        <v>0</v>
      </c>
      <c r="I12" s="120">
        <f>SUM(I14,I16,I18,I20,I22,I24,I26,I28,I30,I32,I34,I36)</f>
        <v>0</v>
      </c>
      <c r="J12" s="120">
        <f t="shared" si="1"/>
        <v>0</v>
      </c>
      <c r="K12" s="120">
        <f t="shared" si="1"/>
        <v>0</v>
      </c>
      <c r="L12" s="121">
        <f t="shared" si="1"/>
        <v>0</v>
      </c>
      <c r="M12" s="567"/>
    </row>
    <row r="13" spans="1:25" ht="13.5" customHeight="1">
      <c r="A13" s="169" t="s">
        <v>707</v>
      </c>
      <c r="B13" s="12" t="s">
        <v>446</v>
      </c>
      <c r="C13" s="377"/>
      <c r="D13" s="114">
        <f t="shared" si="2"/>
        <v>2550</v>
      </c>
      <c r="E13" s="65">
        <v>2250</v>
      </c>
      <c r="F13" s="65"/>
      <c r="G13" s="65"/>
      <c r="H13" s="188"/>
      <c r="I13" s="65">
        <v>300</v>
      </c>
      <c r="J13" s="65"/>
      <c r="K13" s="65"/>
      <c r="L13" s="102"/>
      <c r="M13" s="566"/>
    </row>
    <row r="14" spans="1:25" ht="13.5" customHeight="1">
      <c r="B14" s="10"/>
      <c r="C14" s="378"/>
      <c r="D14" s="118">
        <f t="shared" si="2"/>
        <v>0</v>
      </c>
      <c r="E14" s="159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708</v>
      </c>
      <c r="B15" s="12" t="s">
        <v>59</v>
      </c>
      <c r="C15" s="377"/>
      <c r="D15" s="114">
        <f t="shared" si="2"/>
        <v>1150</v>
      </c>
      <c r="E15" s="65">
        <v>1050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118">
        <f t="shared" si="2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709</v>
      </c>
      <c r="B17" s="12" t="s">
        <v>60</v>
      </c>
      <c r="C17" s="377"/>
      <c r="D17" s="114">
        <f t="shared" si="2"/>
        <v>1150</v>
      </c>
      <c r="E17" s="65">
        <v>1050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118">
        <f t="shared" si="2"/>
        <v>0</v>
      </c>
      <c r="E18" s="159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710</v>
      </c>
      <c r="B19" s="12" t="s">
        <v>61</v>
      </c>
      <c r="C19" s="377"/>
      <c r="D19" s="114">
        <f t="shared" si="2"/>
        <v>2550</v>
      </c>
      <c r="E19" s="65">
        <v>2350</v>
      </c>
      <c r="F19" s="65"/>
      <c r="G19" s="65"/>
      <c r="H19" s="188"/>
      <c r="I19" s="65">
        <v>200</v>
      </c>
      <c r="J19" s="65"/>
      <c r="K19" s="65"/>
      <c r="L19" s="102"/>
      <c r="M19" s="566"/>
    </row>
    <row r="20" spans="1:13" ht="13.5" customHeight="1">
      <c r="B20" s="10"/>
      <c r="C20" s="378"/>
      <c r="D20" s="118">
        <f t="shared" si="2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711</v>
      </c>
      <c r="B21" s="12" t="s">
        <v>453</v>
      </c>
      <c r="C21" s="377"/>
      <c r="D21" s="114">
        <f t="shared" si="2"/>
        <v>2700</v>
      </c>
      <c r="E21" s="65">
        <v>2550</v>
      </c>
      <c r="F21" s="65"/>
      <c r="G21" s="65"/>
      <c r="H21" s="188"/>
      <c r="I21" s="65">
        <v>150</v>
      </c>
      <c r="J21" s="65"/>
      <c r="K21" s="65"/>
      <c r="L21" s="102"/>
      <c r="M21" s="566"/>
    </row>
    <row r="22" spans="1:13" ht="13.5" customHeight="1">
      <c r="B22" s="10"/>
      <c r="C22" s="378"/>
      <c r="D22" s="118">
        <f t="shared" si="2"/>
        <v>0</v>
      </c>
      <c r="E22" s="159"/>
      <c r="F22" s="125"/>
      <c r="G22" s="125"/>
      <c r="H22" s="207"/>
      <c r="I22" s="159"/>
      <c r="J22" s="125"/>
      <c r="K22" s="125"/>
      <c r="L22" s="121"/>
      <c r="M22" s="567"/>
    </row>
    <row r="23" spans="1:13" ht="13.5" customHeight="1">
      <c r="A23" s="169" t="s">
        <v>712</v>
      </c>
      <c r="B23" s="12" t="s">
        <v>62</v>
      </c>
      <c r="C23" s="377"/>
      <c r="D23" s="114">
        <f t="shared" si="2"/>
        <v>1550</v>
      </c>
      <c r="E23" s="65">
        <v>1450</v>
      </c>
      <c r="F23" s="65"/>
      <c r="G23" s="65"/>
      <c r="H23" s="188"/>
      <c r="I23" s="65">
        <v>100</v>
      </c>
      <c r="J23" s="65"/>
      <c r="K23" s="65"/>
      <c r="L23" s="102"/>
      <c r="M23" s="566"/>
    </row>
    <row r="24" spans="1:13" ht="13.5" customHeight="1">
      <c r="B24" s="10"/>
      <c r="C24" s="378"/>
      <c r="D24" s="118">
        <f t="shared" si="2"/>
        <v>0</v>
      </c>
      <c r="E24" s="160"/>
      <c r="F24" s="120"/>
      <c r="G24" s="120"/>
      <c r="H24" s="154"/>
      <c r="I24" s="161"/>
      <c r="J24" s="120"/>
      <c r="K24" s="120"/>
      <c r="L24" s="121"/>
      <c r="M24" s="567"/>
    </row>
    <row r="25" spans="1:13" ht="13.5" customHeight="1">
      <c r="A25" s="169" t="s">
        <v>713</v>
      </c>
      <c r="B25" s="12" t="s">
        <v>63</v>
      </c>
      <c r="C25" s="377"/>
      <c r="D25" s="114">
        <f t="shared" si="2"/>
        <v>2250</v>
      </c>
      <c r="E25" s="65">
        <v>2150</v>
      </c>
      <c r="F25" s="65"/>
      <c r="G25" s="65"/>
      <c r="H25" s="188"/>
      <c r="I25" s="65">
        <v>100</v>
      </c>
      <c r="J25" s="65"/>
      <c r="K25" s="65"/>
      <c r="L25" s="102"/>
      <c r="M25" s="566"/>
    </row>
    <row r="26" spans="1:13" ht="13.5" customHeight="1">
      <c r="B26" s="10"/>
      <c r="C26" s="378"/>
      <c r="D26" s="128">
        <f t="shared" si="2"/>
        <v>0</v>
      </c>
      <c r="E26" s="159"/>
      <c r="F26" s="125"/>
      <c r="G26" s="125"/>
      <c r="H26" s="207"/>
      <c r="I26" s="159"/>
      <c r="J26" s="125"/>
      <c r="K26" s="125"/>
      <c r="L26" s="121"/>
      <c r="M26" s="567"/>
    </row>
    <row r="27" spans="1:13" ht="13.5" customHeight="1">
      <c r="A27" s="169" t="s">
        <v>714</v>
      </c>
      <c r="B27" s="12" t="s">
        <v>64</v>
      </c>
      <c r="C27" s="377"/>
      <c r="D27" s="114">
        <f t="shared" si="2"/>
        <v>2550</v>
      </c>
      <c r="E27" s="65">
        <v>2350</v>
      </c>
      <c r="F27" s="65"/>
      <c r="G27" s="65"/>
      <c r="H27" s="188"/>
      <c r="I27" s="65">
        <v>200</v>
      </c>
      <c r="J27" s="65"/>
      <c r="K27" s="65"/>
      <c r="L27" s="102"/>
      <c r="M27" s="566"/>
    </row>
    <row r="28" spans="1:13" ht="13.5" customHeight="1">
      <c r="B28" s="7"/>
      <c r="C28" s="385"/>
      <c r="D28" s="128">
        <f t="shared" si="2"/>
        <v>0</v>
      </c>
      <c r="E28" s="160"/>
      <c r="F28" s="120"/>
      <c r="G28" s="120"/>
      <c r="H28" s="154"/>
      <c r="I28" s="161"/>
      <c r="J28" s="120"/>
      <c r="K28" s="120"/>
      <c r="L28" s="121"/>
      <c r="M28" s="567"/>
    </row>
    <row r="29" spans="1:13" ht="13.5" customHeight="1">
      <c r="A29" s="169" t="s">
        <v>715</v>
      </c>
      <c r="B29" s="12" t="s">
        <v>65</v>
      </c>
      <c r="C29" s="377"/>
      <c r="D29" s="114">
        <f t="shared" si="2"/>
        <v>1650</v>
      </c>
      <c r="E29" s="65">
        <v>1550</v>
      </c>
      <c r="F29" s="65"/>
      <c r="G29" s="65"/>
      <c r="H29" s="188"/>
      <c r="I29" s="65">
        <v>100</v>
      </c>
      <c r="J29" s="65"/>
      <c r="K29" s="65"/>
      <c r="L29" s="102"/>
      <c r="M29" s="566"/>
    </row>
    <row r="30" spans="1:13" ht="13.5" customHeight="1">
      <c r="B30" s="10"/>
      <c r="C30" s="378"/>
      <c r="D30" s="128">
        <f t="shared" si="2"/>
        <v>0</v>
      </c>
      <c r="E30" s="159"/>
      <c r="F30" s="125"/>
      <c r="G30" s="125"/>
      <c r="H30" s="207"/>
      <c r="I30" s="159"/>
      <c r="J30" s="125"/>
      <c r="K30" s="125"/>
      <c r="L30" s="121"/>
      <c r="M30" s="567"/>
    </row>
    <row r="31" spans="1:13" ht="13.5" customHeight="1">
      <c r="A31" s="169" t="s">
        <v>716</v>
      </c>
      <c r="B31" s="12" t="s">
        <v>66</v>
      </c>
      <c r="C31" s="377"/>
      <c r="D31" s="114">
        <f t="shared" si="2"/>
        <v>1550</v>
      </c>
      <c r="E31" s="65">
        <v>1450</v>
      </c>
      <c r="F31" s="65"/>
      <c r="G31" s="65"/>
      <c r="H31" s="188"/>
      <c r="I31" s="65">
        <v>100</v>
      </c>
      <c r="J31" s="65"/>
      <c r="K31" s="65"/>
      <c r="L31" s="102"/>
      <c r="M31" s="566" t="s">
        <v>479</v>
      </c>
    </row>
    <row r="32" spans="1:13" ht="13.5" customHeight="1">
      <c r="B32" s="10"/>
      <c r="C32" s="378"/>
      <c r="D32" s="128">
        <f t="shared" si="2"/>
        <v>0</v>
      </c>
      <c r="E32" s="160"/>
      <c r="F32" s="120"/>
      <c r="G32" s="120"/>
      <c r="H32" s="154"/>
      <c r="I32" s="161"/>
      <c r="J32" s="120"/>
      <c r="K32" s="120"/>
      <c r="L32" s="121"/>
      <c r="M32" s="567"/>
    </row>
    <row r="33" spans="1:13" ht="13.5" customHeight="1">
      <c r="A33" s="169" t="s">
        <v>717</v>
      </c>
      <c r="B33" s="12" t="s">
        <v>457</v>
      </c>
      <c r="C33" s="377"/>
      <c r="D33" s="114">
        <f t="shared" si="2"/>
        <v>2350</v>
      </c>
      <c r="E33" s="65">
        <v>2250</v>
      </c>
      <c r="F33" s="65"/>
      <c r="G33" s="65"/>
      <c r="H33" s="188"/>
      <c r="I33" s="65">
        <v>100</v>
      </c>
      <c r="J33" s="65"/>
      <c r="K33" s="65"/>
      <c r="L33" s="102"/>
      <c r="M33" s="566"/>
    </row>
    <row r="34" spans="1:13" ht="13.5" customHeight="1">
      <c r="B34" s="10"/>
      <c r="C34" s="378"/>
      <c r="D34" s="128">
        <f t="shared" si="2"/>
        <v>0</v>
      </c>
      <c r="E34" s="159"/>
      <c r="F34" s="125"/>
      <c r="G34" s="125"/>
      <c r="H34" s="207"/>
      <c r="I34" s="159"/>
      <c r="J34" s="125"/>
      <c r="K34" s="125"/>
      <c r="L34" s="121"/>
      <c r="M34" s="567"/>
    </row>
    <row r="35" spans="1:13" ht="13.5" customHeight="1">
      <c r="A35" s="169" t="s">
        <v>718</v>
      </c>
      <c r="B35" s="12" t="s">
        <v>458</v>
      </c>
      <c r="C35" s="385"/>
      <c r="D35" s="114">
        <f>SUM(E35:L35)</f>
        <v>1150</v>
      </c>
      <c r="E35" s="65">
        <v>1050</v>
      </c>
      <c r="F35" s="65"/>
      <c r="G35" s="65"/>
      <c r="H35" s="188"/>
      <c r="I35" s="65">
        <v>100</v>
      </c>
      <c r="J35" s="65"/>
      <c r="K35" s="65"/>
      <c r="L35" s="102"/>
      <c r="M35" s="228"/>
    </row>
    <row r="36" spans="1:13" ht="13.5" customHeight="1">
      <c r="B36" s="7"/>
      <c r="C36" s="385"/>
      <c r="D36" s="128">
        <f>SUM(E36:L36)</f>
        <v>0</v>
      </c>
      <c r="E36" s="159"/>
      <c r="F36" s="125"/>
      <c r="G36" s="125"/>
      <c r="H36" s="207"/>
      <c r="I36" s="159"/>
      <c r="J36" s="125"/>
      <c r="K36" s="125"/>
      <c r="L36" s="121"/>
      <c r="M36" s="228"/>
    </row>
    <row r="37" spans="1:13" ht="13.5" customHeight="1">
      <c r="A37" s="169" t="s">
        <v>726</v>
      </c>
      <c r="B37" s="12" t="s">
        <v>67</v>
      </c>
      <c r="C37" s="377"/>
      <c r="D37" s="114">
        <f t="shared" si="2"/>
        <v>3550</v>
      </c>
      <c r="E37" s="65"/>
      <c r="F37" s="65">
        <v>2400</v>
      </c>
      <c r="G37" s="65"/>
      <c r="H37" s="188">
        <v>850</v>
      </c>
      <c r="I37" s="65"/>
      <c r="J37" s="65">
        <v>300</v>
      </c>
      <c r="K37" s="65"/>
      <c r="L37" s="102"/>
      <c r="M37" s="566"/>
    </row>
    <row r="38" spans="1:13" ht="13.5" customHeight="1">
      <c r="B38" s="10"/>
      <c r="C38" s="378"/>
      <c r="D38" s="128">
        <f t="shared" si="2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727</v>
      </c>
      <c r="B39" s="12" t="s">
        <v>445</v>
      </c>
      <c r="C39" s="377"/>
      <c r="D39" s="114">
        <f t="shared" si="2"/>
        <v>850</v>
      </c>
      <c r="E39" s="65"/>
      <c r="F39" s="65">
        <v>450</v>
      </c>
      <c r="G39" s="65"/>
      <c r="H39" s="188">
        <v>200</v>
      </c>
      <c r="I39" s="65"/>
      <c r="J39" s="65">
        <v>200</v>
      </c>
      <c r="K39" s="65"/>
      <c r="L39" s="102"/>
      <c r="M39" s="566"/>
    </row>
    <row r="40" spans="1:13" ht="13.5" customHeight="1">
      <c r="B40" s="10"/>
      <c r="C40" s="378"/>
      <c r="D40" s="128">
        <f t="shared" si="2"/>
        <v>0</v>
      </c>
      <c r="E40" s="125"/>
      <c r="F40" s="159"/>
      <c r="G40" s="125"/>
      <c r="H40" s="209"/>
      <c r="I40" s="125"/>
      <c r="J40" s="159"/>
      <c r="K40" s="125"/>
      <c r="L40" s="121"/>
      <c r="M40" s="567"/>
    </row>
    <row r="41" spans="1:13" ht="13.5" customHeight="1">
      <c r="A41" s="169" t="s">
        <v>728</v>
      </c>
      <c r="B41" s="12" t="s">
        <v>68</v>
      </c>
      <c r="C41" s="377"/>
      <c r="D41" s="114">
        <f t="shared" si="2"/>
        <v>1650</v>
      </c>
      <c r="E41" s="65"/>
      <c r="F41" s="65">
        <v>1250</v>
      </c>
      <c r="G41" s="65"/>
      <c r="H41" s="188">
        <v>300</v>
      </c>
      <c r="I41" s="65"/>
      <c r="J41" s="65">
        <v>100</v>
      </c>
      <c r="K41" s="65"/>
      <c r="L41" s="102"/>
      <c r="M41" s="566"/>
    </row>
    <row r="42" spans="1:13" ht="13.5" customHeight="1">
      <c r="B42" s="10"/>
      <c r="C42" s="378"/>
      <c r="D42" s="128">
        <f t="shared" si="2"/>
        <v>0</v>
      </c>
      <c r="E42" s="120"/>
      <c r="F42" s="161"/>
      <c r="G42" s="120"/>
      <c r="H42" s="208"/>
      <c r="I42" s="120"/>
      <c r="J42" s="161"/>
      <c r="K42" s="120"/>
      <c r="L42" s="121"/>
      <c r="M42" s="567"/>
    </row>
    <row r="43" spans="1:13" ht="13.5" customHeight="1">
      <c r="A43" s="169" t="s">
        <v>729</v>
      </c>
      <c r="B43" s="12" t="s">
        <v>69</v>
      </c>
      <c r="C43" s="377"/>
      <c r="D43" s="114">
        <f t="shared" ref="D43:D62" si="3">SUM(E43:L43)</f>
        <v>3300</v>
      </c>
      <c r="E43" s="65"/>
      <c r="F43" s="65">
        <v>2400</v>
      </c>
      <c r="G43" s="65"/>
      <c r="H43" s="188">
        <v>600</v>
      </c>
      <c r="I43" s="65"/>
      <c r="J43" s="65">
        <v>300</v>
      </c>
      <c r="K43" s="65"/>
      <c r="L43" s="102"/>
      <c r="M43" s="566"/>
    </row>
    <row r="44" spans="1:13" ht="13.5" customHeight="1">
      <c r="B44" s="10"/>
      <c r="C44" s="378"/>
      <c r="D44" s="128">
        <f t="shared" si="3"/>
        <v>0</v>
      </c>
      <c r="E44" s="125"/>
      <c r="F44" s="159"/>
      <c r="G44" s="125"/>
      <c r="H44" s="209"/>
      <c r="I44" s="125"/>
      <c r="J44" s="159"/>
      <c r="K44" s="125"/>
      <c r="L44" s="121"/>
      <c r="M44" s="567"/>
    </row>
    <row r="45" spans="1:13" ht="13.5" customHeight="1">
      <c r="A45" s="169" t="s">
        <v>730</v>
      </c>
      <c r="B45" s="12" t="s">
        <v>70</v>
      </c>
      <c r="C45" s="377"/>
      <c r="D45" s="114">
        <f t="shared" si="3"/>
        <v>4400</v>
      </c>
      <c r="E45" s="65"/>
      <c r="F45" s="65">
        <v>3200</v>
      </c>
      <c r="G45" s="65"/>
      <c r="H45" s="188">
        <v>850</v>
      </c>
      <c r="I45" s="65"/>
      <c r="J45" s="65">
        <v>350</v>
      </c>
      <c r="K45" s="65"/>
      <c r="L45" s="102"/>
      <c r="M45" s="566"/>
    </row>
    <row r="46" spans="1:13" ht="13.5" customHeight="1">
      <c r="B46" s="10"/>
      <c r="C46" s="378"/>
      <c r="D46" s="128">
        <f t="shared" si="3"/>
        <v>0</v>
      </c>
      <c r="E46" s="120"/>
      <c r="F46" s="161"/>
      <c r="G46" s="120"/>
      <c r="H46" s="208"/>
      <c r="I46" s="120"/>
      <c r="J46" s="161"/>
      <c r="K46" s="120"/>
      <c r="L46" s="121"/>
      <c r="M46" s="567"/>
    </row>
    <row r="47" spans="1:13" ht="13.5" customHeight="1">
      <c r="A47" s="169" t="s">
        <v>731</v>
      </c>
      <c r="B47" s="12" t="s">
        <v>71</v>
      </c>
      <c r="C47" s="377"/>
      <c r="D47" s="114">
        <f t="shared" si="3"/>
        <v>2550</v>
      </c>
      <c r="E47" s="65"/>
      <c r="F47" s="65">
        <v>2100</v>
      </c>
      <c r="G47" s="65"/>
      <c r="H47" s="188">
        <v>450</v>
      </c>
      <c r="I47" s="65"/>
      <c r="J47" s="65"/>
      <c r="K47" s="65"/>
      <c r="L47" s="102"/>
      <c r="M47" s="566"/>
    </row>
    <row r="48" spans="1:13" ht="13.5" customHeight="1">
      <c r="B48" s="7"/>
      <c r="C48" s="385"/>
      <c r="D48" s="128">
        <f t="shared" si="3"/>
        <v>0</v>
      </c>
      <c r="E48" s="125"/>
      <c r="F48" s="159"/>
      <c r="G48" s="125"/>
      <c r="H48" s="209"/>
      <c r="I48" s="125"/>
      <c r="J48" s="125"/>
      <c r="K48" s="125"/>
      <c r="L48" s="121"/>
      <c r="M48" s="567"/>
    </row>
    <row r="49" spans="1:25" ht="13.5" customHeight="1">
      <c r="A49" s="169" t="s">
        <v>732</v>
      </c>
      <c r="B49" s="12" t="s">
        <v>72</v>
      </c>
      <c r="C49" s="377"/>
      <c r="D49" s="114">
        <f t="shared" si="3"/>
        <v>3250</v>
      </c>
      <c r="E49" s="65"/>
      <c r="F49" s="65">
        <v>2300</v>
      </c>
      <c r="G49" s="65"/>
      <c r="H49" s="188">
        <v>800</v>
      </c>
      <c r="I49" s="65"/>
      <c r="J49" s="65">
        <v>150</v>
      </c>
      <c r="K49" s="65"/>
      <c r="L49" s="102"/>
      <c r="M49" s="566"/>
    </row>
    <row r="50" spans="1:25" ht="13.5" customHeight="1">
      <c r="B50" s="10"/>
      <c r="C50" s="378"/>
      <c r="D50" s="128">
        <f t="shared" si="3"/>
        <v>0</v>
      </c>
      <c r="E50" s="120"/>
      <c r="F50" s="161"/>
      <c r="G50" s="120"/>
      <c r="H50" s="208"/>
      <c r="I50" s="120"/>
      <c r="J50" s="161"/>
      <c r="K50" s="120"/>
      <c r="L50" s="121"/>
      <c r="M50" s="567"/>
    </row>
    <row r="51" spans="1:25" ht="13.5" customHeight="1">
      <c r="A51" s="169" t="s">
        <v>733</v>
      </c>
      <c r="B51" s="12" t="s">
        <v>73</v>
      </c>
      <c r="C51" s="377"/>
      <c r="D51" s="114">
        <f t="shared" si="3"/>
        <v>3350</v>
      </c>
      <c r="E51" s="65"/>
      <c r="F51" s="65">
        <v>2700</v>
      </c>
      <c r="G51" s="65"/>
      <c r="H51" s="188">
        <v>450</v>
      </c>
      <c r="I51" s="65"/>
      <c r="J51" s="65">
        <v>200</v>
      </c>
      <c r="K51" s="65"/>
      <c r="L51" s="102"/>
      <c r="M51" s="566"/>
    </row>
    <row r="52" spans="1:25" ht="13.5" customHeight="1">
      <c r="B52" s="10"/>
      <c r="C52" s="378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A53" s="169" t="s">
        <v>719</v>
      </c>
      <c r="B53" s="12" t="s">
        <v>706</v>
      </c>
      <c r="C53" s="377"/>
      <c r="D53" s="114">
        <f t="shared" si="3"/>
        <v>2400</v>
      </c>
      <c r="E53" s="65"/>
      <c r="F53" s="65">
        <v>250</v>
      </c>
      <c r="G53" s="65">
        <v>2100</v>
      </c>
      <c r="H53" s="188"/>
      <c r="I53" s="65"/>
      <c r="J53" s="65"/>
      <c r="K53" s="65">
        <v>50</v>
      </c>
      <c r="L53" s="102"/>
      <c r="M53" s="566" t="s">
        <v>570</v>
      </c>
    </row>
    <row r="54" spans="1:25" ht="13.5" customHeight="1">
      <c r="B54" s="10"/>
      <c r="C54" s="378"/>
      <c r="D54" s="128">
        <f t="shared" si="3"/>
        <v>0</v>
      </c>
      <c r="E54" s="125"/>
      <c r="F54" s="159"/>
      <c r="G54" s="159"/>
      <c r="H54" s="207"/>
      <c r="I54" s="125"/>
      <c r="J54" s="125"/>
      <c r="K54" s="161"/>
      <c r="L54" s="121"/>
      <c r="M54" s="567"/>
    </row>
    <row r="55" spans="1:25" ht="13.5" customHeight="1">
      <c r="A55" s="169" t="s">
        <v>720</v>
      </c>
      <c r="B55" s="12" t="s">
        <v>350</v>
      </c>
      <c r="C55" s="377"/>
      <c r="D55" s="114">
        <f t="shared" si="3"/>
        <v>1350</v>
      </c>
      <c r="E55" s="65"/>
      <c r="F55" s="65">
        <v>200</v>
      </c>
      <c r="G55" s="65">
        <v>1050</v>
      </c>
      <c r="H55" s="188"/>
      <c r="I55" s="65"/>
      <c r="J55" s="65"/>
      <c r="K55" s="65">
        <v>100</v>
      </c>
      <c r="L55" s="102"/>
      <c r="M55" s="566"/>
    </row>
    <row r="56" spans="1:25" ht="13.5" customHeight="1">
      <c r="B56" s="10"/>
      <c r="C56" s="378"/>
      <c r="D56" s="128">
        <f t="shared" si="3"/>
        <v>0</v>
      </c>
      <c r="E56" s="120"/>
      <c r="F56" s="161"/>
      <c r="G56" s="161"/>
      <c r="H56" s="154"/>
      <c r="I56" s="120"/>
      <c r="J56" s="120"/>
      <c r="K56" s="161"/>
      <c r="L56" s="121"/>
      <c r="M56" s="567"/>
    </row>
    <row r="57" spans="1:25" ht="13.5" customHeight="1">
      <c r="A57" s="169" t="s">
        <v>721</v>
      </c>
      <c r="B57" s="12" t="s">
        <v>351</v>
      </c>
      <c r="C57" s="377"/>
      <c r="D57" s="114">
        <f t="shared" si="3"/>
        <v>1800</v>
      </c>
      <c r="E57" s="65"/>
      <c r="F57" s="65">
        <v>200</v>
      </c>
      <c r="G57" s="65">
        <v>1350</v>
      </c>
      <c r="H57" s="188"/>
      <c r="I57" s="65"/>
      <c r="J57" s="65">
        <v>150</v>
      </c>
      <c r="K57" s="65">
        <v>50</v>
      </c>
      <c r="L57" s="105">
        <v>50</v>
      </c>
      <c r="M57" s="566"/>
    </row>
    <row r="58" spans="1:25" ht="13.5" customHeight="1">
      <c r="B58" s="10"/>
      <c r="C58" s="378"/>
      <c r="D58" s="128">
        <f t="shared" si="3"/>
        <v>0</v>
      </c>
      <c r="E58" s="125"/>
      <c r="F58" s="159"/>
      <c r="G58" s="159"/>
      <c r="H58" s="207"/>
      <c r="I58" s="125"/>
      <c r="J58" s="159"/>
      <c r="K58" s="159"/>
      <c r="L58" s="163"/>
      <c r="M58" s="567"/>
    </row>
    <row r="59" spans="1:25" ht="13.5" customHeight="1">
      <c r="A59" s="169" t="s">
        <v>722</v>
      </c>
      <c r="B59" s="12" t="s">
        <v>404</v>
      </c>
      <c r="C59" s="377"/>
      <c r="D59" s="130">
        <f t="shared" si="3"/>
        <v>1150</v>
      </c>
      <c r="E59" s="65"/>
      <c r="F59" s="65">
        <v>200</v>
      </c>
      <c r="G59" s="65">
        <v>900</v>
      </c>
      <c r="H59" s="188"/>
      <c r="I59" s="65"/>
      <c r="J59" s="65"/>
      <c r="K59" s="65">
        <v>50</v>
      </c>
      <c r="L59" s="102"/>
      <c r="M59" s="566"/>
    </row>
    <row r="60" spans="1:25" ht="13.5" customHeight="1">
      <c r="B60" s="10"/>
      <c r="C60" s="378"/>
      <c r="D60" s="128">
        <f t="shared" si="3"/>
        <v>0</v>
      </c>
      <c r="E60" s="120"/>
      <c r="F60" s="161"/>
      <c r="G60" s="161"/>
      <c r="H60" s="154"/>
      <c r="I60" s="120"/>
      <c r="J60" s="120"/>
      <c r="K60" s="161"/>
      <c r="L60" s="121"/>
      <c r="M60" s="567"/>
    </row>
    <row r="61" spans="1:25" ht="13.5" customHeight="1">
      <c r="A61" s="169" t="s">
        <v>723</v>
      </c>
      <c r="B61" s="12" t="s">
        <v>498</v>
      </c>
      <c r="C61" s="377"/>
      <c r="D61" s="130">
        <f t="shared" si="3"/>
        <v>750</v>
      </c>
      <c r="E61" s="65"/>
      <c r="F61" s="65"/>
      <c r="G61" s="65"/>
      <c r="H61" s="188"/>
      <c r="I61" s="65"/>
      <c r="J61" s="65"/>
      <c r="K61" s="65">
        <v>500</v>
      </c>
      <c r="L61" s="105">
        <v>250</v>
      </c>
      <c r="M61" s="566"/>
    </row>
    <row r="62" spans="1:25" ht="13.5" customHeight="1">
      <c r="B62" s="10"/>
      <c r="C62" s="378"/>
      <c r="D62" s="128">
        <f t="shared" si="3"/>
        <v>0</v>
      </c>
      <c r="E62" s="120"/>
      <c r="F62" s="120"/>
      <c r="G62" s="120"/>
      <c r="H62" s="154"/>
      <c r="I62" s="120"/>
      <c r="J62" s="120"/>
      <c r="K62" s="161"/>
      <c r="L62" s="163"/>
      <c r="M62" s="567"/>
    </row>
    <row r="63" spans="1:25" ht="16.7" customHeight="1">
      <c r="B63" s="533" t="s">
        <v>0</v>
      </c>
      <c r="C63" s="533"/>
      <c r="D63" s="247" t="str">
        <f>市郡別合計!$B$1</f>
        <v>Ver.1.02</v>
      </c>
      <c r="E63" s="513" t="s">
        <v>339</v>
      </c>
      <c r="F63" s="513"/>
      <c r="G63" s="513"/>
      <c r="H63" s="406" t="s">
        <v>619</v>
      </c>
      <c r="I63" s="405"/>
      <c r="J63" s="405"/>
      <c r="K63" s="405"/>
      <c r="L63" s="233"/>
      <c r="M63" s="346" t="str">
        <f>市郡別合計!$I$1</f>
        <v>2025/11/15 改定部数</v>
      </c>
      <c r="O63" s="404"/>
    </row>
    <row r="64" spans="1:25" s="233" customFormat="1" ht="13.5" customHeight="1">
      <c r="B64" s="506" t="s">
        <v>250</v>
      </c>
      <c r="C64" s="507"/>
      <c r="D64" s="507"/>
      <c r="E64" s="508"/>
      <c r="F64" s="473" t="s">
        <v>245</v>
      </c>
      <c r="G64" s="474"/>
      <c r="H64" s="474"/>
      <c r="I64" s="475"/>
      <c r="J64" s="482" t="s">
        <v>275</v>
      </c>
      <c r="K64" s="483"/>
      <c r="L64" s="484"/>
      <c r="M64" s="348" t="s">
        <v>249</v>
      </c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</row>
    <row r="65" spans="1:25" s="233" customFormat="1" ht="13.5" customHeight="1">
      <c r="B65" s="500">
        <f>市郡別合計!$A$3</f>
        <v>0</v>
      </c>
      <c r="C65" s="501"/>
      <c r="D65" s="501"/>
      <c r="E65" s="502"/>
      <c r="F65" s="527">
        <f>市郡別合計!$C$3</f>
        <v>0</v>
      </c>
      <c r="G65" s="528"/>
      <c r="H65" s="528"/>
      <c r="I65" s="529"/>
      <c r="J65" s="485">
        <f>市郡別合計!$F$3</f>
        <v>0</v>
      </c>
      <c r="K65" s="486"/>
      <c r="L65" s="487"/>
      <c r="M65" s="518">
        <f>市郡別合計!$I$3</f>
        <v>0</v>
      </c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</row>
    <row r="66" spans="1:25" s="233" customFormat="1" ht="13.5" customHeight="1">
      <c r="B66" s="503"/>
      <c r="C66" s="504"/>
      <c r="D66" s="504"/>
      <c r="E66" s="505"/>
      <c r="F66" s="530"/>
      <c r="G66" s="531"/>
      <c r="H66" s="531"/>
      <c r="I66" s="532"/>
      <c r="J66" s="488"/>
      <c r="K66" s="489"/>
      <c r="L66" s="490"/>
      <c r="M66" s="519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</row>
    <row r="67" spans="1:25" s="233" customFormat="1" ht="13.5" customHeight="1">
      <c r="B67" s="553" t="s">
        <v>251</v>
      </c>
      <c r="C67" s="554"/>
      <c r="D67" s="554"/>
      <c r="E67" s="554"/>
      <c r="F67" s="555"/>
      <c r="G67" s="491" t="s">
        <v>252</v>
      </c>
      <c r="H67" s="492"/>
      <c r="I67" s="492"/>
      <c r="J67" s="492"/>
      <c r="K67" s="493"/>
      <c r="L67" s="13" t="s">
        <v>247</v>
      </c>
      <c r="M67" s="349" t="s">
        <v>248</v>
      </c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</row>
    <row r="68" spans="1:25" s="233" customFormat="1" ht="13.5" customHeight="1">
      <c r="B68" s="494">
        <f>市郡別合計!$A$6</f>
        <v>0</v>
      </c>
      <c r="C68" s="495"/>
      <c r="D68" s="495"/>
      <c r="E68" s="495"/>
      <c r="F68" s="496"/>
      <c r="G68" s="547">
        <f>市郡別合計!$D$6</f>
        <v>0</v>
      </c>
      <c r="H68" s="548"/>
      <c r="I68" s="548"/>
      <c r="J68" s="548"/>
      <c r="K68" s="549"/>
      <c r="L68" s="476">
        <f>市郡別合計!$G$6</f>
        <v>0</v>
      </c>
      <c r="M68" s="478">
        <f>市郡別合計!$H$6</f>
        <v>0</v>
      </c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</row>
    <row r="69" spans="1:25" s="233" customFormat="1" ht="13.5" customHeight="1">
      <c r="B69" s="497"/>
      <c r="C69" s="498"/>
      <c r="D69" s="498"/>
      <c r="E69" s="498"/>
      <c r="F69" s="499"/>
      <c r="G69" s="550"/>
      <c r="H69" s="551"/>
      <c r="I69" s="551"/>
      <c r="J69" s="551"/>
      <c r="K69" s="552"/>
      <c r="L69" s="477"/>
      <c r="M69" s="479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</row>
    <row r="70" spans="1:25" ht="7.5" customHeight="1">
      <c r="B70" s="359"/>
      <c r="C70" s="359"/>
      <c r="D70" s="359"/>
      <c r="E70" s="358"/>
      <c r="F70" s="357"/>
      <c r="G70" s="357"/>
      <c r="H70" s="357"/>
      <c r="I70" s="358"/>
      <c r="J70" s="357"/>
      <c r="K70" s="357"/>
      <c r="L70" s="357"/>
      <c r="M70" s="357"/>
    </row>
    <row r="71" spans="1:25" ht="13.5" customHeight="1">
      <c r="B71" s="525" t="s">
        <v>1</v>
      </c>
      <c r="C71" s="570"/>
      <c r="D71" s="3" t="s">
        <v>2</v>
      </c>
      <c r="E71" s="4" t="s">
        <v>4</v>
      </c>
      <c r="F71" s="4" t="s">
        <v>7</v>
      </c>
      <c r="G71" s="4" t="s">
        <v>5</v>
      </c>
      <c r="H71" s="201" t="s">
        <v>6</v>
      </c>
      <c r="I71" s="4" t="s">
        <v>3</v>
      </c>
      <c r="J71" s="4" t="s">
        <v>8</v>
      </c>
      <c r="K71" s="4" t="s">
        <v>497</v>
      </c>
      <c r="L71" s="5" t="s">
        <v>9</v>
      </c>
      <c r="M71" s="5" t="s">
        <v>431</v>
      </c>
    </row>
    <row r="72" spans="1:25" ht="13.5" customHeight="1">
      <c r="A72" s="169" t="s">
        <v>734</v>
      </c>
      <c r="B72" s="12" t="s">
        <v>74</v>
      </c>
      <c r="C72" s="377"/>
      <c r="D72" s="218">
        <f t="shared" ref="D72:D105" si="4">SUM(E72:L72)</f>
        <v>100</v>
      </c>
      <c r="E72" s="413"/>
      <c r="F72" s="65">
        <v>50</v>
      </c>
      <c r="G72" s="65">
        <v>50</v>
      </c>
      <c r="H72" s="188"/>
      <c r="I72" s="65"/>
      <c r="J72" s="65"/>
      <c r="K72" s="65"/>
      <c r="L72" s="102"/>
      <c r="M72" s="566"/>
    </row>
    <row r="73" spans="1:25" ht="13.5" customHeight="1">
      <c r="B73" s="10"/>
      <c r="C73" s="378"/>
      <c r="D73" s="172">
        <f t="shared" si="4"/>
        <v>0</v>
      </c>
      <c r="E73" s="221"/>
      <c r="F73" s="159"/>
      <c r="G73" s="159"/>
      <c r="H73" s="207"/>
      <c r="I73" s="125"/>
      <c r="J73" s="125"/>
      <c r="K73" s="125"/>
      <c r="L73" s="126"/>
      <c r="M73" s="567"/>
    </row>
    <row r="74" spans="1:25" ht="13.5" customHeight="1">
      <c r="B74" s="575" t="s">
        <v>261</v>
      </c>
      <c r="C74" s="576"/>
      <c r="D74" s="149">
        <f t="shared" ref="D74:L75" si="5">SUM(D11,D37,D39,D41,D43,D45,D47,D49,D51,D53,D55,D57,D59,D61,D72)</f>
        <v>53600</v>
      </c>
      <c r="E74" s="122">
        <f t="shared" si="5"/>
        <v>21500</v>
      </c>
      <c r="F74" s="123">
        <f t="shared" si="5"/>
        <v>17700</v>
      </c>
      <c r="G74" s="123">
        <f t="shared" si="5"/>
        <v>5450</v>
      </c>
      <c r="H74" s="206">
        <f t="shared" si="5"/>
        <v>4500</v>
      </c>
      <c r="I74" s="116">
        <f t="shared" si="5"/>
        <v>1650</v>
      </c>
      <c r="J74" s="123">
        <f t="shared" si="5"/>
        <v>1750</v>
      </c>
      <c r="K74" s="123">
        <f t="shared" si="5"/>
        <v>750</v>
      </c>
      <c r="L74" s="124">
        <f t="shared" si="5"/>
        <v>300</v>
      </c>
      <c r="M74" s="566"/>
    </row>
    <row r="75" spans="1:25" ht="13.5" customHeight="1">
      <c r="B75" s="577"/>
      <c r="C75" s="578"/>
      <c r="D75" s="219">
        <f t="shared" si="4"/>
        <v>0</v>
      </c>
      <c r="E75" s="119">
        <f t="shared" si="5"/>
        <v>0</v>
      </c>
      <c r="F75" s="120">
        <f t="shared" si="5"/>
        <v>0</v>
      </c>
      <c r="G75" s="120">
        <f t="shared" si="5"/>
        <v>0</v>
      </c>
      <c r="H75" s="154">
        <f t="shared" si="5"/>
        <v>0</v>
      </c>
      <c r="I75" s="120">
        <f t="shared" si="5"/>
        <v>0</v>
      </c>
      <c r="J75" s="120">
        <f t="shared" si="5"/>
        <v>0</v>
      </c>
      <c r="K75" s="120">
        <f t="shared" si="5"/>
        <v>0</v>
      </c>
      <c r="L75" s="121">
        <f t="shared" si="5"/>
        <v>0</v>
      </c>
      <c r="M75" s="567"/>
    </row>
    <row r="76" spans="1:25" ht="13.5" customHeight="1">
      <c r="A76" s="169" t="s">
        <v>735</v>
      </c>
      <c r="B76" s="23" t="s">
        <v>265</v>
      </c>
      <c r="C76" s="24" t="s">
        <v>262</v>
      </c>
      <c r="D76" s="142">
        <f t="shared" si="4"/>
        <v>2900</v>
      </c>
      <c r="E76" s="413">
        <v>2550</v>
      </c>
      <c r="F76" s="65"/>
      <c r="G76" s="65"/>
      <c r="H76" s="188"/>
      <c r="I76" s="65">
        <v>150</v>
      </c>
      <c r="J76" s="65">
        <v>150</v>
      </c>
      <c r="K76" s="65">
        <v>50</v>
      </c>
      <c r="L76" s="102"/>
      <c r="M76" s="566"/>
      <c r="N76"/>
    </row>
    <row r="77" spans="1:25" ht="13.5" customHeight="1">
      <c r="B77" s="18"/>
      <c r="C77" s="25"/>
      <c r="D77" s="151">
        <f t="shared" si="4"/>
        <v>0</v>
      </c>
      <c r="E77" s="160"/>
      <c r="F77" s="120"/>
      <c r="G77" s="120"/>
      <c r="H77" s="154"/>
      <c r="I77" s="161"/>
      <c r="J77" s="161"/>
      <c r="K77" s="161"/>
      <c r="L77" s="121"/>
      <c r="M77" s="567"/>
    </row>
    <row r="78" spans="1:25" ht="13.5" customHeight="1">
      <c r="A78" s="169" t="s">
        <v>736</v>
      </c>
      <c r="B78" s="18"/>
      <c r="C78" s="24" t="s">
        <v>568</v>
      </c>
      <c r="D78" s="142">
        <f t="shared" si="4"/>
        <v>2250</v>
      </c>
      <c r="E78" s="413"/>
      <c r="F78" s="65">
        <v>1850</v>
      </c>
      <c r="G78" s="65">
        <v>200</v>
      </c>
      <c r="H78" s="188">
        <v>200</v>
      </c>
      <c r="I78" s="65"/>
      <c r="J78" s="65"/>
      <c r="K78" s="65"/>
      <c r="L78" s="102"/>
      <c r="M78" s="566"/>
    </row>
    <row r="79" spans="1:25" ht="13.5" customHeight="1">
      <c r="B79" s="18"/>
      <c r="C79" s="25"/>
      <c r="D79" s="151">
        <f t="shared" si="4"/>
        <v>0</v>
      </c>
      <c r="E79" s="221"/>
      <c r="F79" s="159"/>
      <c r="G79" s="159"/>
      <c r="H79" s="209"/>
      <c r="I79" s="125"/>
      <c r="J79" s="125"/>
      <c r="K79" s="125"/>
      <c r="L79" s="121"/>
      <c r="M79" s="567"/>
    </row>
    <row r="80" spans="1:25" ht="13.5" customHeight="1">
      <c r="B80" s="514" t="s">
        <v>263</v>
      </c>
      <c r="C80" s="515"/>
      <c r="D80" s="218">
        <f t="shared" si="4"/>
        <v>5150</v>
      </c>
      <c r="E80" s="137">
        <f t="shared" ref="E80:L81" si="6">SUM(E76,E78)</f>
        <v>2550</v>
      </c>
      <c r="F80" s="131">
        <f>SUM(F76,F78)</f>
        <v>1850</v>
      </c>
      <c r="G80" s="131">
        <f>SUM(G76,G78)</f>
        <v>200</v>
      </c>
      <c r="H80" s="210">
        <f t="shared" si="6"/>
        <v>200</v>
      </c>
      <c r="I80" s="131">
        <f>SUM(I76,I78)</f>
        <v>150</v>
      </c>
      <c r="J80" s="131">
        <f t="shared" si="6"/>
        <v>150</v>
      </c>
      <c r="K80" s="131">
        <f>SUM(K76,K78)</f>
        <v>50</v>
      </c>
      <c r="L80" s="132">
        <f t="shared" si="6"/>
        <v>0</v>
      </c>
      <c r="M80" s="566"/>
    </row>
    <row r="81" spans="1:14" ht="13.5" customHeight="1">
      <c r="B81" s="516"/>
      <c r="C81" s="517"/>
      <c r="D81" s="172">
        <f t="shared" si="4"/>
        <v>0</v>
      </c>
      <c r="E81" s="222">
        <f>SUM(E77,E79)</f>
        <v>0</v>
      </c>
      <c r="F81" s="134">
        <f>SUM(F77,F79)</f>
        <v>0</v>
      </c>
      <c r="G81" s="134">
        <f t="shared" si="6"/>
        <v>0</v>
      </c>
      <c r="H81" s="211">
        <f t="shared" si="6"/>
        <v>0</v>
      </c>
      <c r="I81" s="134">
        <f>SUM(I77,I79)</f>
        <v>0</v>
      </c>
      <c r="J81" s="134">
        <f t="shared" si="6"/>
        <v>0</v>
      </c>
      <c r="K81" s="134">
        <f>SUM(K77,K79)</f>
        <v>0</v>
      </c>
      <c r="L81" s="135">
        <f t="shared" si="6"/>
        <v>0</v>
      </c>
      <c r="M81" s="567"/>
    </row>
    <row r="82" spans="1:14" ht="13.5" customHeight="1">
      <c r="A82" s="169" t="s">
        <v>737</v>
      </c>
      <c r="B82" s="16" t="s">
        <v>264</v>
      </c>
      <c r="C82" s="511" t="s">
        <v>441</v>
      </c>
      <c r="D82" s="218">
        <f t="shared" si="4"/>
        <v>3400</v>
      </c>
      <c r="E82" s="413">
        <v>3050</v>
      </c>
      <c r="F82" s="65"/>
      <c r="G82" s="65"/>
      <c r="H82" s="188"/>
      <c r="I82" s="65">
        <v>100</v>
      </c>
      <c r="J82" s="65">
        <v>150</v>
      </c>
      <c r="K82" s="65">
        <v>50</v>
      </c>
      <c r="L82" s="105">
        <v>50</v>
      </c>
      <c r="M82" s="566"/>
      <c r="N82"/>
    </row>
    <row r="83" spans="1:14" ht="13.5" customHeight="1">
      <c r="B83" s="14"/>
      <c r="C83" s="579"/>
      <c r="D83" s="172">
        <f t="shared" si="4"/>
        <v>0</v>
      </c>
      <c r="E83" s="223"/>
      <c r="F83" s="125"/>
      <c r="G83" s="125"/>
      <c r="H83" s="207"/>
      <c r="I83" s="159"/>
      <c r="J83" s="159"/>
      <c r="K83" s="159"/>
      <c r="L83" s="162"/>
      <c r="M83" s="567"/>
    </row>
    <row r="84" spans="1:14" ht="13.5" customHeight="1">
      <c r="A84" s="169" t="s">
        <v>738</v>
      </c>
      <c r="B84" s="14"/>
      <c r="C84" s="382" t="s">
        <v>440</v>
      </c>
      <c r="D84" s="218">
        <f t="shared" si="4"/>
        <v>2400</v>
      </c>
      <c r="E84" s="413"/>
      <c r="F84" s="65">
        <v>1800</v>
      </c>
      <c r="G84" s="65"/>
      <c r="H84" s="188">
        <v>600</v>
      </c>
      <c r="I84" s="65"/>
      <c r="J84" s="65"/>
      <c r="K84" s="65"/>
      <c r="L84" s="102"/>
      <c r="M84" s="566"/>
      <c r="N84"/>
    </row>
    <row r="85" spans="1:14" ht="13.5" customHeight="1">
      <c r="B85" s="14"/>
      <c r="C85" s="378"/>
      <c r="D85" s="172">
        <f t="shared" si="4"/>
        <v>0</v>
      </c>
      <c r="E85" s="119"/>
      <c r="F85" s="161"/>
      <c r="G85" s="120"/>
      <c r="H85" s="208"/>
      <c r="I85" s="120"/>
      <c r="J85" s="120"/>
      <c r="K85" s="120"/>
      <c r="L85" s="121"/>
      <c r="M85" s="567"/>
    </row>
    <row r="86" spans="1:14" ht="13.5" customHeight="1">
      <c r="B86" s="514" t="s">
        <v>266</v>
      </c>
      <c r="C86" s="515"/>
      <c r="D86" s="142">
        <f t="shared" si="4"/>
        <v>5800</v>
      </c>
      <c r="E86" s="122">
        <f t="shared" ref="E86:L86" si="7">SUM(E82,E84)</f>
        <v>3050</v>
      </c>
      <c r="F86" s="136">
        <f t="shared" si="7"/>
        <v>1800</v>
      </c>
      <c r="G86" s="136">
        <f t="shared" si="7"/>
        <v>0</v>
      </c>
      <c r="H86" s="123">
        <f t="shared" si="7"/>
        <v>600</v>
      </c>
      <c r="I86" s="123">
        <f t="shared" si="7"/>
        <v>100</v>
      </c>
      <c r="J86" s="136">
        <f t="shared" si="7"/>
        <v>150</v>
      </c>
      <c r="K86" s="136">
        <f t="shared" si="7"/>
        <v>50</v>
      </c>
      <c r="L86" s="136">
        <f t="shared" si="7"/>
        <v>50</v>
      </c>
      <c r="M86" s="566"/>
      <c r="N86"/>
    </row>
    <row r="87" spans="1:14" ht="13.5" customHeight="1">
      <c r="B87" s="516"/>
      <c r="C87" s="517"/>
      <c r="D87" s="172">
        <f t="shared" si="4"/>
        <v>0</v>
      </c>
      <c r="E87" s="222">
        <f t="shared" ref="E87:L87" si="8">SUM(E83,E85)</f>
        <v>0</v>
      </c>
      <c r="F87" s="133">
        <f>SUM(F83,F85)</f>
        <v>0</v>
      </c>
      <c r="G87" s="133">
        <f t="shared" si="8"/>
        <v>0</v>
      </c>
      <c r="H87" s="213">
        <f t="shared" si="8"/>
        <v>0</v>
      </c>
      <c r="I87" s="134">
        <f>SUM(I83,I85)</f>
        <v>0</v>
      </c>
      <c r="J87" s="133">
        <f t="shared" si="8"/>
        <v>0</v>
      </c>
      <c r="K87" s="133">
        <f>SUM(K83,K85)</f>
        <v>0</v>
      </c>
      <c r="L87" s="133">
        <f t="shared" si="8"/>
        <v>0</v>
      </c>
      <c r="M87" s="567"/>
    </row>
    <row r="88" spans="1:14" ht="13.5" customHeight="1">
      <c r="A88" s="169" t="s">
        <v>739</v>
      </c>
      <c r="B88" s="16" t="s">
        <v>267</v>
      </c>
      <c r="C88" s="382" t="s">
        <v>268</v>
      </c>
      <c r="D88" s="218">
        <f t="shared" si="4"/>
        <v>2350</v>
      </c>
      <c r="E88" s="413">
        <v>1950</v>
      </c>
      <c r="F88" s="65"/>
      <c r="G88" s="65">
        <v>250</v>
      </c>
      <c r="H88" s="188"/>
      <c r="I88" s="65">
        <v>50</v>
      </c>
      <c r="J88" s="65">
        <v>100</v>
      </c>
      <c r="K88" s="65"/>
      <c r="L88" s="102"/>
      <c r="M88" s="566" t="s">
        <v>395</v>
      </c>
      <c r="N88"/>
    </row>
    <row r="89" spans="1:14" ht="13.5" customHeight="1">
      <c r="B89" s="14"/>
      <c r="C89" s="380"/>
      <c r="D89" s="172">
        <f t="shared" si="4"/>
        <v>0</v>
      </c>
      <c r="E89" s="223"/>
      <c r="F89" s="125"/>
      <c r="G89" s="159"/>
      <c r="H89" s="207"/>
      <c r="I89" s="159"/>
      <c r="J89" s="159"/>
      <c r="K89" s="125"/>
      <c r="L89" s="121"/>
      <c r="M89" s="567"/>
    </row>
    <row r="90" spans="1:14" ht="13.5" customHeight="1">
      <c r="A90" s="169" t="s">
        <v>740</v>
      </c>
      <c r="B90" s="14"/>
      <c r="C90" s="382" t="s">
        <v>269</v>
      </c>
      <c r="D90" s="218">
        <f t="shared" si="4"/>
        <v>900</v>
      </c>
      <c r="E90" s="413"/>
      <c r="F90" s="65">
        <v>800</v>
      </c>
      <c r="G90" s="65"/>
      <c r="H90" s="188">
        <v>100</v>
      </c>
      <c r="I90" s="65"/>
      <c r="J90" s="65"/>
      <c r="K90" s="65"/>
      <c r="L90" s="102"/>
      <c r="M90" s="566" t="s">
        <v>396</v>
      </c>
      <c r="N90"/>
    </row>
    <row r="91" spans="1:14" ht="13.5" customHeight="1">
      <c r="B91" s="14"/>
      <c r="C91" s="380"/>
      <c r="D91" s="172">
        <f t="shared" si="4"/>
        <v>0</v>
      </c>
      <c r="E91" s="119"/>
      <c r="F91" s="161"/>
      <c r="G91" s="120"/>
      <c r="H91" s="208"/>
      <c r="I91" s="120"/>
      <c r="J91" s="120"/>
      <c r="K91" s="120"/>
      <c r="L91" s="121"/>
      <c r="M91" s="567"/>
    </row>
    <row r="92" spans="1:14" ht="13.5" customHeight="1">
      <c r="B92" s="514" t="s">
        <v>270</v>
      </c>
      <c r="C92" s="515"/>
      <c r="D92" s="218">
        <f t="shared" si="4"/>
        <v>3250</v>
      </c>
      <c r="E92" s="137">
        <f t="shared" ref="E92:L92" si="9">SUM(E88,E90)</f>
        <v>1950</v>
      </c>
      <c r="F92" s="131">
        <f>SUM(F88,F90)</f>
        <v>800</v>
      </c>
      <c r="G92" s="131">
        <f t="shared" si="9"/>
        <v>250</v>
      </c>
      <c r="H92" s="210">
        <f t="shared" si="9"/>
        <v>100</v>
      </c>
      <c r="I92" s="131">
        <f>SUM(I88,I90)</f>
        <v>50</v>
      </c>
      <c r="J92" s="131">
        <f t="shared" si="9"/>
        <v>100</v>
      </c>
      <c r="K92" s="131">
        <f>SUM(K88,K90)</f>
        <v>0</v>
      </c>
      <c r="L92" s="132">
        <f t="shared" si="9"/>
        <v>0</v>
      </c>
      <c r="M92" s="566"/>
      <c r="N92"/>
    </row>
    <row r="93" spans="1:14" ht="13.5" customHeight="1">
      <c r="B93" s="516"/>
      <c r="C93" s="517"/>
      <c r="D93" s="220">
        <f t="shared" si="4"/>
        <v>0</v>
      </c>
      <c r="E93" s="119">
        <f t="shared" ref="E93:L93" si="10">SUM(E89,E91)</f>
        <v>0</v>
      </c>
      <c r="F93" s="120">
        <f>SUM(F89,F91)</f>
        <v>0</v>
      </c>
      <c r="G93" s="120">
        <f t="shared" si="10"/>
        <v>0</v>
      </c>
      <c r="H93" s="154">
        <f>SUM(H89,H91)</f>
        <v>0</v>
      </c>
      <c r="I93" s="120">
        <f>SUM(I89,I91)</f>
        <v>0</v>
      </c>
      <c r="J93" s="120">
        <f t="shared" si="10"/>
        <v>0</v>
      </c>
      <c r="K93" s="120">
        <f>SUM(K89,K91)</f>
        <v>0</v>
      </c>
      <c r="L93" s="121">
        <f t="shared" si="10"/>
        <v>0</v>
      </c>
      <c r="M93" s="567"/>
    </row>
    <row r="94" spans="1:14" ht="13.5" customHeight="1">
      <c r="A94" s="169" t="s">
        <v>741</v>
      </c>
      <c r="B94" s="12" t="s">
        <v>75</v>
      </c>
      <c r="C94" s="377"/>
      <c r="D94" s="218">
        <f t="shared" si="4"/>
        <v>200</v>
      </c>
      <c r="E94" s="413">
        <v>200</v>
      </c>
      <c r="F94" s="65"/>
      <c r="G94" s="65"/>
      <c r="H94" s="188"/>
      <c r="I94" s="65"/>
      <c r="J94" s="65"/>
      <c r="K94" s="65"/>
      <c r="L94" s="102"/>
      <c r="M94" s="566"/>
      <c r="N94"/>
    </row>
    <row r="95" spans="1:14" ht="13.5" customHeight="1">
      <c r="B95" s="10"/>
      <c r="C95" s="378"/>
      <c r="D95" s="172">
        <f t="shared" si="4"/>
        <v>0</v>
      </c>
      <c r="E95" s="223"/>
      <c r="F95" s="125"/>
      <c r="G95" s="125"/>
      <c r="H95" s="207"/>
      <c r="I95" s="125"/>
      <c r="J95" s="125"/>
      <c r="K95" s="125"/>
      <c r="L95" s="121"/>
      <c r="M95" s="567"/>
    </row>
    <row r="96" spans="1:14" ht="13.5" customHeight="1">
      <c r="A96" s="169" t="s">
        <v>742</v>
      </c>
      <c r="B96" s="12" t="s">
        <v>873</v>
      </c>
      <c r="C96" s="377"/>
      <c r="D96" s="218">
        <f t="shared" si="4"/>
        <v>600</v>
      </c>
      <c r="E96" s="413">
        <v>350</v>
      </c>
      <c r="F96" s="65">
        <v>150</v>
      </c>
      <c r="G96" s="65">
        <v>50</v>
      </c>
      <c r="H96" s="188">
        <v>50</v>
      </c>
      <c r="I96" s="65"/>
      <c r="J96" s="65"/>
      <c r="K96" s="65"/>
      <c r="L96" s="102"/>
      <c r="M96" s="566" t="s">
        <v>397</v>
      </c>
      <c r="N96"/>
    </row>
    <row r="97" spans="1:25" ht="13.5" customHeight="1">
      <c r="B97" s="10"/>
      <c r="C97" s="378"/>
      <c r="D97" s="172">
        <f t="shared" si="4"/>
        <v>0</v>
      </c>
      <c r="E97" s="160"/>
      <c r="F97" s="161"/>
      <c r="G97" s="161"/>
      <c r="H97" s="208"/>
      <c r="I97" s="120"/>
      <c r="J97" s="120"/>
      <c r="K97" s="120"/>
      <c r="L97" s="121"/>
      <c r="M97" s="567"/>
    </row>
    <row r="98" spans="1:25" ht="13.5" customHeight="1">
      <c r="A98" s="169" t="s">
        <v>724</v>
      </c>
      <c r="B98" s="347" t="s">
        <v>436</v>
      </c>
      <c r="C98" s="24" t="s">
        <v>89</v>
      </c>
      <c r="D98" s="142">
        <f t="shared" si="4"/>
        <v>1000</v>
      </c>
      <c r="E98" s="413">
        <v>900</v>
      </c>
      <c r="F98" s="65"/>
      <c r="G98" s="65"/>
      <c r="H98" s="188"/>
      <c r="I98" s="65">
        <v>50</v>
      </c>
      <c r="J98" s="65">
        <v>50</v>
      </c>
      <c r="K98" s="65"/>
      <c r="L98" s="102"/>
      <c r="M98" s="566" t="s">
        <v>394</v>
      </c>
      <c r="N98"/>
    </row>
    <row r="99" spans="1:25" ht="13.5" customHeight="1">
      <c r="B99" s="347" t="s">
        <v>92</v>
      </c>
      <c r="C99" s="25"/>
      <c r="D99" s="151">
        <f t="shared" si="4"/>
        <v>0</v>
      </c>
      <c r="E99" s="160"/>
      <c r="F99" s="120"/>
      <c r="G99" s="120"/>
      <c r="H99" s="154"/>
      <c r="I99" s="161"/>
      <c r="J99" s="161"/>
      <c r="K99" s="120"/>
      <c r="L99" s="121"/>
      <c r="M99" s="567"/>
    </row>
    <row r="100" spans="1:25" ht="13.5" customHeight="1">
      <c r="A100" s="169" t="s">
        <v>725</v>
      </c>
      <c r="B100" s="347"/>
      <c r="C100" s="24" t="s">
        <v>460</v>
      </c>
      <c r="D100" s="142">
        <f t="shared" si="4"/>
        <v>900</v>
      </c>
      <c r="E100" s="413"/>
      <c r="F100" s="65">
        <v>750</v>
      </c>
      <c r="G100" s="65">
        <v>50</v>
      </c>
      <c r="H100" s="188">
        <v>50</v>
      </c>
      <c r="I100" s="65"/>
      <c r="J100" s="65">
        <v>50</v>
      </c>
      <c r="K100" s="65"/>
      <c r="L100" s="102"/>
      <c r="M100" s="566" t="s">
        <v>394</v>
      </c>
      <c r="N100"/>
    </row>
    <row r="101" spans="1:25" ht="13.5" customHeight="1">
      <c r="B101" s="347"/>
      <c r="C101" s="25"/>
      <c r="D101" s="151">
        <f t="shared" si="4"/>
        <v>0</v>
      </c>
      <c r="E101" s="221"/>
      <c r="F101" s="159"/>
      <c r="G101" s="159"/>
      <c r="H101" s="209"/>
      <c r="I101" s="125"/>
      <c r="J101" s="159"/>
      <c r="K101" s="125"/>
      <c r="L101" s="121"/>
      <c r="M101" s="567"/>
    </row>
    <row r="102" spans="1:25" ht="13.5" customHeight="1">
      <c r="B102" s="514" t="s">
        <v>437</v>
      </c>
      <c r="C102" s="515"/>
      <c r="D102" s="218">
        <f t="shared" si="4"/>
        <v>1900</v>
      </c>
      <c r="E102" s="115">
        <f>SUM(E98)</f>
        <v>900</v>
      </c>
      <c r="F102" s="116">
        <f>SUM(F100)</f>
        <v>750</v>
      </c>
      <c r="G102" s="116">
        <f>SUM(G100)</f>
        <v>50</v>
      </c>
      <c r="H102" s="182">
        <f>SUM(H100)</f>
        <v>50</v>
      </c>
      <c r="I102" s="116">
        <f>SUM(I98)</f>
        <v>50</v>
      </c>
      <c r="J102" s="116">
        <f>SUM(J98,J100)</f>
        <v>100</v>
      </c>
      <c r="K102" s="116">
        <v>0</v>
      </c>
      <c r="L102" s="117">
        <f>SUM(L98,L100)</f>
        <v>0</v>
      </c>
      <c r="M102" s="566"/>
      <c r="N102"/>
    </row>
    <row r="103" spans="1:25" ht="13.5" customHeight="1">
      <c r="B103" s="516"/>
      <c r="C103" s="517"/>
      <c r="D103" s="172">
        <f t="shared" si="4"/>
        <v>0</v>
      </c>
      <c r="E103" s="119">
        <f>SUM(E99,E101)</f>
        <v>0</v>
      </c>
      <c r="F103" s="139">
        <f>SUM(F99,F101)</f>
        <v>0</v>
      </c>
      <c r="G103" s="139">
        <f>SUM(G99,G101)</f>
        <v>0</v>
      </c>
      <c r="H103" s="152">
        <f>SUM(H99,H101)</f>
        <v>0</v>
      </c>
      <c r="I103" s="120">
        <f>SUM(I99,I101)</f>
        <v>0</v>
      </c>
      <c r="J103" s="139">
        <f>SUM(J99,J101)</f>
        <v>0</v>
      </c>
      <c r="K103" s="139">
        <f>SUM(K99,K101)</f>
        <v>0</v>
      </c>
      <c r="L103" s="140">
        <f>SUM(L99,L101)</f>
        <v>0</v>
      </c>
      <c r="M103" s="567"/>
    </row>
    <row r="104" spans="1:25" ht="13.5" customHeight="1">
      <c r="B104" s="534" t="s">
        <v>76</v>
      </c>
      <c r="C104" s="535"/>
      <c r="D104" s="218">
        <f t="shared" si="4"/>
        <v>70500</v>
      </c>
      <c r="E104" s="122">
        <f t="shared" ref="E104:L104" si="11">SUM(E96,E94,E102,E92,E86,E80,E74)</f>
        <v>30500</v>
      </c>
      <c r="F104" s="123">
        <f t="shared" si="11"/>
        <v>23050</v>
      </c>
      <c r="G104" s="123">
        <f t="shared" si="11"/>
        <v>6000</v>
      </c>
      <c r="H104" s="206">
        <f>SUM(H96,H94,H102,H92,H86,H80,H74)</f>
        <v>5500</v>
      </c>
      <c r="I104" s="116">
        <f t="shared" si="11"/>
        <v>2000</v>
      </c>
      <c r="J104" s="123">
        <f t="shared" si="11"/>
        <v>2250</v>
      </c>
      <c r="K104" s="123">
        <f t="shared" si="11"/>
        <v>850</v>
      </c>
      <c r="L104" s="124">
        <f t="shared" si="11"/>
        <v>350</v>
      </c>
      <c r="M104" s="355"/>
      <c r="N104"/>
    </row>
    <row r="105" spans="1:25" ht="13.5" customHeight="1">
      <c r="B105" s="516"/>
      <c r="C105" s="517"/>
      <c r="D105" s="172">
        <f t="shared" si="4"/>
        <v>0</v>
      </c>
      <c r="E105" s="119">
        <f t="shared" ref="E105:J105" si="12">SUM(E97,E95,E103,E93,E87,E81,E75)</f>
        <v>0</v>
      </c>
      <c r="F105" s="120">
        <f>SUM(F97,F95,F103,F93,F87,F81,F75)</f>
        <v>0</v>
      </c>
      <c r="G105" s="120">
        <f t="shared" si="12"/>
        <v>0</v>
      </c>
      <c r="H105" s="154">
        <f t="shared" si="12"/>
        <v>0</v>
      </c>
      <c r="I105" s="120">
        <f>SUM(I97,I95,I103,I93,I87,I81,I75)</f>
        <v>0</v>
      </c>
      <c r="J105" s="120">
        <f t="shared" si="12"/>
        <v>0</v>
      </c>
      <c r="K105" s="120">
        <f>SUM(K97,K95,K103,K93,K87,K81,K75)</f>
        <v>0</v>
      </c>
      <c r="L105" s="121">
        <f>SUM(L97,L95,L103,L93,L87,L81,L75)</f>
        <v>0</v>
      </c>
      <c r="M105" s="175"/>
    </row>
    <row r="106" spans="1:25" ht="15" customHeight="1">
      <c r="B106" s="533" t="s">
        <v>0</v>
      </c>
      <c r="C106" s="533"/>
      <c r="D106" s="247" t="str">
        <f>市郡別合計!$B$1</f>
        <v>Ver.1.02</v>
      </c>
      <c r="E106" s="513" t="s">
        <v>352</v>
      </c>
      <c r="F106" s="513"/>
      <c r="G106" s="513"/>
      <c r="H106" s="406" t="s">
        <v>619</v>
      </c>
      <c r="I106" s="405"/>
      <c r="J106" s="405"/>
      <c r="K106" s="405"/>
      <c r="L106" s="233"/>
      <c r="M106" s="346" t="str">
        <f>市郡別合計!$I$1</f>
        <v>2025/11/15 改定部数</v>
      </c>
      <c r="O106" s="404"/>
    </row>
    <row r="107" spans="1:25" s="233" customFormat="1" ht="12" customHeight="1">
      <c r="B107" s="506" t="s">
        <v>250</v>
      </c>
      <c r="C107" s="507"/>
      <c r="D107" s="507"/>
      <c r="E107" s="508"/>
      <c r="F107" s="473" t="s">
        <v>245</v>
      </c>
      <c r="G107" s="474"/>
      <c r="H107" s="474"/>
      <c r="I107" s="475"/>
      <c r="J107" s="482" t="s">
        <v>275</v>
      </c>
      <c r="K107" s="483"/>
      <c r="L107" s="484"/>
      <c r="M107" s="348" t="s">
        <v>249</v>
      </c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</row>
    <row r="108" spans="1:25" s="233" customFormat="1" ht="13.5" customHeight="1">
      <c r="B108" s="500">
        <f>市郡別合計!$A$3</f>
        <v>0</v>
      </c>
      <c r="C108" s="501"/>
      <c r="D108" s="501"/>
      <c r="E108" s="502"/>
      <c r="F108" s="527">
        <f>市郡別合計!$C$3</f>
        <v>0</v>
      </c>
      <c r="G108" s="528"/>
      <c r="H108" s="528"/>
      <c r="I108" s="529"/>
      <c r="J108" s="485">
        <f>市郡別合計!$F$3</f>
        <v>0</v>
      </c>
      <c r="K108" s="486"/>
      <c r="L108" s="487"/>
      <c r="M108" s="518">
        <f>市郡別合計!$I$3</f>
        <v>0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03"/>
      <c r="C109" s="504"/>
      <c r="D109" s="504"/>
      <c r="E109" s="505"/>
      <c r="F109" s="530"/>
      <c r="G109" s="531"/>
      <c r="H109" s="531"/>
      <c r="I109" s="532"/>
      <c r="J109" s="488"/>
      <c r="K109" s="489"/>
      <c r="L109" s="490"/>
      <c r="M109" s="519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2" customHeight="1">
      <c r="B110" s="553" t="s">
        <v>251</v>
      </c>
      <c r="C110" s="554"/>
      <c r="D110" s="554"/>
      <c r="E110" s="554"/>
      <c r="F110" s="555"/>
      <c r="G110" s="491" t="s">
        <v>252</v>
      </c>
      <c r="H110" s="492"/>
      <c r="I110" s="492"/>
      <c r="J110" s="492"/>
      <c r="K110" s="493"/>
      <c r="L110" s="13" t="s">
        <v>247</v>
      </c>
      <c r="M110" s="349" t="s">
        <v>248</v>
      </c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494">
        <f>市郡別合計!$A$6</f>
        <v>0</v>
      </c>
      <c r="C111" s="495"/>
      <c r="D111" s="495"/>
      <c r="E111" s="495"/>
      <c r="F111" s="496"/>
      <c r="G111" s="547">
        <f>市郡別合計!$D$6</f>
        <v>0</v>
      </c>
      <c r="H111" s="548"/>
      <c r="I111" s="548"/>
      <c r="J111" s="548"/>
      <c r="K111" s="549"/>
      <c r="L111" s="476">
        <f>市郡別合計!$G$6</f>
        <v>0</v>
      </c>
      <c r="M111" s="478">
        <f>市郡別合計!$H$6</f>
        <v>0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497"/>
      <c r="C112" s="498"/>
      <c r="D112" s="498"/>
      <c r="E112" s="498"/>
      <c r="F112" s="499"/>
      <c r="G112" s="550"/>
      <c r="H112" s="551"/>
      <c r="I112" s="551"/>
      <c r="J112" s="551"/>
      <c r="K112" s="552"/>
      <c r="L112" s="477"/>
      <c r="M112" s="479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13" ht="4.5" customHeight="1"/>
    <row r="114" spans="1:13" ht="13.5" customHeight="1">
      <c r="B114" s="525" t="s">
        <v>1</v>
      </c>
      <c r="C114" s="526"/>
      <c r="D114" s="3" t="s">
        <v>2</v>
      </c>
      <c r="E114" s="4" t="s">
        <v>4</v>
      </c>
      <c r="F114" s="4" t="s">
        <v>7</v>
      </c>
      <c r="G114" s="4" t="s">
        <v>5</v>
      </c>
      <c r="H114" s="201" t="s">
        <v>6</v>
      </c>
      <c r="I114" s="4" t="s">
        <v>3</v>
      </c>
      <c r="J114" s="4" t="s">
        <v>8</v>
      </c>
      <c r="K114" s="4" t="s">
        <v>497</v>
      </c>
      <c r="L114" s="5" t="s">
        <v>9</v>
      </c>
      <c r="M114" s="5" t="s">
        <v>431</v>
      </c>
    </row>
    <row r="115" spans="1:13" s="233" customFormat="1" ht="20.65" customHeight="1">
      <c r="B115" s="509" t="s">
        <v>392</v>
      </c>
      <c r="C115" s="510"/>
      <c r="I115" s="350"/>
      <c r="M115" s="351"/>
    </row>
    <row r="116" spans="1:13" ht="13.5" customHeight="1">
      <c r="A116" s="169" t="s">
        <v>743</v>
      </c>
      <c r="B116" s="573" t="s">
        <v>347</v>
      </c>
      <c r="C116" s="24" t="s">
        <v>620</v>
      </c>
      <c r="D116" s="114">
        <f t="shared" ref="D116:D147" si="13">SUM(E116:L116)</f>
        <v>1500</v>
      </c>
      <c r="E116" s="65">
        <v>1200</v>
      </c>
      <c r="F116" s="65"/>
      <c r="G116" s="65">
        <v>200</v>
      </c>
      <c r="H116" s="188"/>
      <c r="I116" s="65">
        <v>50</v>
      </c>
      <c r="J116" s="65">
        <v>50</v>
      </c>
      <c r="K116" s="65"/>
      <c r="L116" s="102"/>
      <c r="M116" s="566" t="s">
        <v>398</v>
      </c>
    </row>
    <row r="117" spans="1:13" ht="13.5" customHeight="1">
      <c r="B117" s="574"/>
      <c r="C117" s="25"/>
      <c r="D117" s="118">
        <f t="shared" si="13"/>
        <v>0</v>
      </c>
      <c r="E117" s="159"/>
      <c r="F117" s="125"/>
      <c r="G117" s="159"/>
      <c r="H117" s="207"/>
      <c r="I117" s="159"/>
      <c r="J117" s="159"/>
      <c r="K117" s="125"/>
      <c r="L117" s="121"/>
      <c r="M117" s="567"/>
    </row>
    <row r="118" spans="1:13" ht="13.5" customHeight="1">
      <c r="A118" s="169" t="s">
        <v>747</v>
      </c>
      <c r="B118" s="347"/>
      <c r="C118" s="568" t="s">
        <v>517</v>
      </c>
      <c r="D118" s="114">
        <f t="shared" si="13"/>
        <v>900</v>
      </c>
      <c r="E118" s="65"/>
      <c r="F118" s="65">
        <v>750</v>
      </c>
      <c r="G118" s="65"/>
      <c r="H118" s="188">
        <v>150</v>
      </c>
      <c r="I118" s="65"/>
      <c r="J118" s="65"/>
      <c r="K118" s="65"/>
      <c r="L118" s="102"/>
      <c r="M118" s="566" t="s">
        <v>398</v>
      </c>
    </row>
    <row r="119" spans="1:13" ht="13.5" customHeight="1">
      <c r="B119" s="345"/>
      <c r="C119" s="569"/>
      <c r="D119" s="118">
        <f t="shared" si="13"/>
        <v>0</v>
      </c>
      <c r="E119" s="120"/>
      <c r="F119" s="161"/>
      <c r="G119" s="120"/>
      <c r="H119" s="208"/>
      <c r="I119" s="120"/>
      <c r="J119" s="120"/>
      <c r="K119" s="120"/>
      <c r="L119" s="121"/>
      <c r="M119" s="567"/>
    </row>
    <row r="120" spans="1:13" ht="13.5" customHeight="1">
      <c r="A120" s="169" t="s">
        <v>748</v>
      </c>
      <c r="B120" s="345"/>
      <c r="C120" s="568" t="s">
        <v>518</v>
      </c>
      <c r="D120" s="114">
        <f t="shared" si="13"/>
        <v>400</v>
      </c>
      <c r="E120" s="65"/>
      <c r="F120" s="65">
        <v>300</v>
      </c>
      <c r="G120" s="65">
        <v>50</v>
      </c>
      <c r="H120" s="188">
        <v>50</v>
      </c>
      <c r="I120" s="65"/>
      <c r="J120" s="65"/>
      <c r="K120" s="65"/>
      <c r="L120" s="102"/>
      <c r="M120" s="566"/>
    </row>
    <row r="121" spans="1:13" ht="13.5" customHeight="1">
      <c r="B121" s="347"/>
      <c r="C121" s="569"/>
      <c r="D121" s="118">
        <f t="shared" si="13"/>
        <v>0</v>
      </c>
      <c r="E121" s="125"/>
      <c r="F121" s="159"/>
      <c r="G121" s="159"/>
      <c r="H121" s="209"/>
      <c r="I121" s="125"/>
      <c r="J121" s="125"/>
      <c r="K121" s="125"/>
      <c r="L121" s="121"/>
      <c r="M121" s="567"/>
    </row>
    <row r="122" spans="1:13" ht="13.5" customHeight="1">
      <c r="A122" s="169" t="s">
        <v>744</v>
      </c>
      <c r="B122" s="347"/>
      <c r="C122" s="24" t="s">
        <v>81</v>
      </c>
      <c r="D122" s="114">
        <f t="shared" si="13"/>
        <v>500</v>
      </c>
      <c r="E122" s="65">
        <v>450</v>
      </c>
      <c r="F122" s="65"/>
      <c r="G122" s="65"/>
      <c r="H122" s="188"/>
      <c r="I122" s="65">
        <v>50</v>
      </c>
      <c r="J122" s="65"/>
      <c r="K122" s="65"/>
      <c r="L122" s="102"/>
      <c r="M122" s="566"/>
    </row>
    <row r="123" spans="1:13" ht="13.5" customHeight="1">
      <c r="B123" s="347"/>
      <c r="C123" s="25" t="s">
        <v>331</v>
      </c>
      <c r="D123" s="118">
        <f t="shared" si="13"/>
        <v>0</v>
      </c>
      <c r="E123" s="161"/>
      <c r="F123" s="120"/>
      <c r="G123" s="120"/>
      <c r="H123" s="154"/>
      <c r="I123" s="161"/>
      <c r="J123" s="120"/>
      <c r="K123" s="120"/>
      <c r="L123" s="121"/>
      <c r="M123" s="567"/>
    </row>
    <row r="124" spans="1:13" ht="13.5" customHeight="1">
      <c r="B124" s="514" t="s">
        <v>285</v>
      </c>
      <c r="C124" s="515"/>
      <c r="D124" s="130">
        <f t="shared" si="13"/>
        <v>3300</v>
      </c>
      <c r="E124" s="123">
        <f>SUM(E116,E118,E120,E122)</f>
        <v>1650</v>
      </c>
      <c r="F124" s="123">
        <f>SUM(F116,F118,F120,F122)</f>
        <v>1050</v>
      </c>
      <c r="G124" s="123">
        <f t="shared" ref="E124:L125" si="14">SUM(G116,G118,G120,G122)</f>
        <v>250</v>
      </c>
      <c r="H124" s="206">
        <f t="shared" si="14"/>
        <v>200</v>
      </c>
      <c r="I124" s="123">
        <f>SUM(I116,I118,I120,I122)</f>
        <v>100</v>
      </c>
      <c r="J124" s="123">
        <f t="shared" si="14"/>
        <v>50</v>
      </c>
      <c r="K124" s="123">
        <f>SUM(K116,K118,K120,K122)</f>
        <v>0</v>
      </c>
      <c r="L124" s="124">
        <f t="shared" si="14"/>
        <v>0</v>
      </c>
      <c r="M124" s="566"/>
    </row>
    <row r="125" spans="1:13" ht="13.5" customHeight="1">
      <c r="B125" s="516"/>
      <c r="C125" s="517"/>
      <c r="D125" s="128">
        <f t="shared" si="13"/>
        <v>0</v>
      </c>
      <c r="E125" s="129">
        <f t="shared" si="14"/>
        <v>0</v>
      </c>
      <c r="F125" s="129">
        <f>SUM(F117,F119,F121,F123)</f>
        <v>0</v>
      </c>
      <c r="G125" s="129">
        <f t="shared" si="14"/>
        <v>0</v>
      </c>
      <c r="H125" s="153">
        <f>SUM(H117,H119,H121,H123)</f>
        <v>0</v>
      </c>
      <c r="I125" s="125">
        <f>SUM(I117,I119,I121,I123)</f>
        <v>0</v>
      </c>
      <c r="J125" s="129">
        <f t="shared" si="14"/>
        <v>0</v>
      </c>
      <c r="K125" s="129">
        <f>SUM(K117,K119,K121,K123)</f>
        <v>0</v>
      </c>
      <c r="L125" s="141">
        <f t="shared" si="14"/>
        <v>0</v>
      </c>
      <c r="M125" s="567"/>
    </row>
    <row r="126" spans="1:13" ht="13.5" customHeight="1">
      <c r="A126" s="169" t="s">
        <v>749</v>
      </c>
      <c r="B126" s="571" t="s">
        <v>348</v>
      </c>
      <c r="C126" s="24" t="s">
        <v>435</v>
      </c>
      <c r="D126" s="114">
        <f t="shared" si="13"/>
        <v>2750</v>
      </c>
      <c r="E126" s="65">
        <v>2500</v>
      </c>
      <c r="F126" s="65"/>
      <c r="G126" s="65"/>
      <c r="H126" s="188"/>
      <c r="I126" s="65">
        <v>100</v>
      </c>
      <c r="J126" s="65">
        <v>100</v>
      </c>
      <c r="K126" s="65">
        <v>50</v>
      </c>
      <c r="L126" s="102"/>
      <c r="M126" s="566"/>
    </row>
    <row r="127" spans="1:13" ht="13.5" customHeight="1">
      <c r="B127" s="572"/>
      <c r="C127" s="25"/>
      <c r="D127" s="118">
        <f t="shared" si="13"/>
        <v>0</v>
      </c>
      <c r="E127" s="159"/>
      <c r="F127" s="125"/>
      <c r="G127" s="125"/>
      <c r="H127" s="207"/>
      <c r="I127" s="159"/>
      <c r="J127" s="159"/>
      <c r="K127" s="159"/>
      <c r="L127" s="121"/>
      <c r="M127" s="567"/>
    </row>
    <row r="128" spans="1:13" ht="13.5" customHeight="1">
      <c r="A128" s="169" t="s">
        <v>750</v>
      </c>
      <c r="B128" s="347"/>
      <c r="C128" s="24" t="s">
        <v>6</v>
      </c>
      <c r="D128" s="114">
        <f t="shared" si="13"/>
        <v>1150</v>
      </c>
      <c r="E128" s="65"/>
      <c r="F128" s="65">
        <v>1050</v>
      </c>
      <c r="G128" s="65"/>
      <c r="H128" s="188">
        <v>100</v>
      </c>
      <c r="I128" s="65"/>
      <c r="J128" s="65"/>
      <c r="K128" s="65"/>
      <c r="L128" s="102"/>
      <c r="M128" s="566"/>
    </row>
    <row r="129" spans="1:13" ht="13.5" customHeight="1">
      <c r="B129" s="347"/>
      <c r="C129" s="25"/>
      <c r="D129" s="118">
        <f t="shared" si="13"/>
        <v>0</v>
      </c>
      <c r="E129" s="120"/>
      <c r="F129" s="161"/>
      <c r="G129" s="120"/>
      <c r="H129" s="208"/>
      <c r="I129" s="120"/>
      <c r="J129" s="120"/>
      <c r="K129" s="120"/>
      <c r="L129" s="121"/>
      <c r="M129" s="567"/>
    </row>
    <row r="130" spans="1:13" ht="13.5" customHeight="1">
      <c r="A130" s="169" t="s">
        <v>745</v>
      </c>
      <c r="B130" s="347"/>
      <c r="C130" s="24" t="s">
        <v>5</v>
      </c>
      <c r="D130" s="114">
        <f t="shared" si="13"/>
        <v>100</v>
      </c>
      <c r="E130" s="65"/>
      <c r="F130" s="65"/>
      <c r="G130" s="65">
        <v>100</v>
      </c>
      <c r="H130" s="188"/>
      <c r="I130" s="65"/>
      <c r="J130" s="65"/>
      <c r="K130" s="65"/>
      <c r="L130" s="102"/>
      <c r="M130" s="566"/>
    </row>
    <row r="131" spans="1:13" ht="13.5" customHeight="1">
      <c r="B131" s="347"/>
      <c r="C131" s="25"/>
      <c r="D131" s="118">
        <f t="shared" si="13"/>
        <v>0</v>
      </c>
      <c r="E131" s="125"/>
      <c r="F131" s="125"/>
      <c r="G131" s="159"/>
      <c r="H131" s="207"/>
      <c r="I131" s="125"/>
      <c r="J131" s="125"/>
      <c r="K131" s="125"/>
      <c r="L131" s="121"/>
      <c r="M131" s="567"/>
    </row>
    <row r="132" spans="1:13" ht="13.5" customHeight="1">
      <c r="B132" s="514" t="s">
        <v>286</v>
      </c>
      <c r="C132" s="515"/>
      <c r="D132" s="130">
        <f t="shared" si="13"/>
        <v>4000</v>
      </c>
      <c r="E132" s="116">
        <f t="shared" ref="E132:L133" si="15">SUM(E126,E128,E130)</f>
        <v>2500</v>
      </c>
      <c r="F132" s="116">
        <f>SUM(F126,F128,F130)</f>
        <v>1050</v>
      </c>
      <c r="G132" s="116">
        <f t="shared" si="15"/>
        <v>100</v>
      </c>
      <c r="H132" s="182">
        <f>SUM(H126,H128,H130)</f>
        <v>100</v>
      </c>
      <c r="I132" s="116">
        <f>SUM(I126,I128,I130)</f>
        <v>100</v>
      </c>
      <c r="J132" s="116">
        <f t="shared" si="15"/>
        <v>100</v>
      </c>
      <c r="K132" s="116">
        <f>SUM(K126,K128,K130)</f>
        <v>50</v>
      </c>
      <c r="L132" s="117">
        <f t="shared" si="15"/>
        <v>0</v>
      </c>
      <c r="M132" s="566"/>
    </row>
    <row r="133" spans="1:13" ht="13.5" customHeight="1">
      <c r="B133" s="516"/>
      <c r="C133" s="517"/>
      <c r="D133" s="128">
        <f t="shared" si="13"/>
        <v>0</v>
      </c>
      <c r="E133" s="139">
        <f t="shared" si="15"/>
        <v>0</v>
      </c>
      <c r="F133" s="139">
        <f>SUM(F127,F129,F131)</f>
        <v>0</v>
      </c>
      <c r="G133" s="139">
        <f t="shared" si="15"/>
        <v>0</v>
      </c>
      <c r="H133" s="152">
        <f t="shared" si="15"/>
        <v>0</v>
      </c>
      <c r="I133" s="120">
        <f>SUM(I127,I129,I131)</f>
        <v>0</v>
      </c>
      <c r="J133" s="139">
        <f t="shared" si="15"/>
        <v>0</v>
      </c>
      <c r="K133" s="139">
        <f>SUM(K127,K129,K131)</f>
        <v>0</v>
      </c>
      <c r="L133" s="140">
        <f t="shared" si="15"/>
        <v>0</v>
      </c>
      <c r="M133" s="567"/>
    </row>
    <row r="134" spans="1:13" ht="13.5" customHeight="1">
      <c r="A134" s="169" t="s">
        <v>751</v>
      </c>
      <c r="B134" s="571" t="s">
        <v>349</v>
      </c>
      <c r="C134" s="24" t="s">
        <v>271</v>
      </c>
      <c r="D134" s="114">
        <f t="shared" si="13"/>
        <v>1650</v>
      </c>
      <c r="E134" s="65"/>
      <c r="F134" s="65">
        <v>1500</v>
      </c>
      <c r="G134" s="65"/>
      <c r="H134" s="188">
        <v>150</v>
      </c>
      <c r="I134" s="65"/>
      <c r="J134" s="65"/>
      <c r="K134" s="65"/>
      <c r="L134" s="102"/>
      <c r="M134" s="566"/>
    </row>
    <row r="135" spans="1:13" ht="13.5" customHeight="1">
      <c r="B135" s="572"/>
      <c r="C135" s="25"/>
      <c r="D135" s="118">
        <f t="shared" si="13"/>
        <v>0</v>
      </c>
      <c r="E135" s="125"/>
      <c r="F135" s="159"/>
      <c r="G135" s="125"/>
      <c r="H135" s="209"/>
      <c r="I135" s="125"/>
      <c r="J135" s="125"/>
      <c r="K135" s="125"/>
      <c r="L135" s="121"/>
      <c r="M135" s="567"/>
    </row>
    <row r="136" spans="1:13" ht="13.5" customHeight="1">
      <c r="A136" s="169" t="s">
        <v>752</v>
      </c>
      <c r="B136" s="386"/>
      <c r="C136" s="24" t="s">
        <v>866</v>
      </c>
      <c r="D136" s="114">
        <f t="shared" si="13"/>
        <v>3400</v>
      </c>
      <c r="E136" s="65">
        <v>3000</v>
      </c>
      <c r="F136" s="65"/>
      <c r="G136" s="65">
        <v>150</v>
      </c>
      <c r="H136" s="188"/>
      <c r="I136" s="65">
        <v>100</v>
      </c>
      <c r="J136" s="65">
        <v>100</v>
      </c>
      <c r="K136" s="65">
        <v>50</v>
      </c>
      <c r="L136" s="102"/>
      <c r="M136" s="566"/>
    </row>
    <row r="137" spans="1:13" ht="13.5" customHeight="1">
      <c r="B137" s="347"/>
      <c r="C137" s="25"/>
      <c r="D137" s="118">
        <f t="shared" si="13"/>
        <v>0</v>
      </c>
      <c r="E137" s="161"/>
      <c r="F137" s="120"/>
      <c r="G137" s="161"/>
      <c r="H137" s="154"/>
      <c r="I137" s="161"/>
      <c r="J137" s="161"/>
      <c r="K137" s="161"/>
      <c r="L137" s="121"/>
      <c r="M137" s="567"/>
    </row>
    <row r="138" spans="1:13" ht="13.5" customHeight="1">
      <c r="B138" s="514" t="s">
        <v>287</v>
      </c>
      <c r="C138" s="515"/>
      <c r="D138" s="130">
        <f t="shared" si="13"/>
        <v>5050</v>
      </c>
      <c r="E138" s="116">
        <f t="shared" ref="E138:L138" si="16">SUM(E134,E136)</f>
        <v>3000</v>
      </c>
      <c r="F138" s="116">
        <f>SUM(F134,F136)</f>
        <v>1500</v>
      </c>
      <c r="G138" s="116">
        <f>SUM(G134,G136)</f>
        <v>150</v>
      </c>
      <c r="H138" s="182">
        <f t="shared" si="16"/>
        <v>150</v>
      </c>
      <c r="I138" s="116">
        <f>SUM(I134,I136)</f>
        <v>100</v>
      </c>
      <c r="J138" s="116">
        <f t="shared" si="16"/>
        <v>100</v>
      </c>
      <c r="K138" s="116">
        <f>SUM(K134,K136)</f>
        <v>50</v>
      </c>
      <c r="L138" s="117">
        <f t="shared" si="16"/>
        <v>0</v>
      </c>
      <c r="M138" s="566"/>
    </row>
    <row r="139" spans="1:13" ht="13.5" customHeight="1">
      <c r="B139" s="516"/>
      <c r="C139" s="517"/>
      <c r="D139" s="128">
        <f t="shared" si="13"/>
        <v>0</v>
      </c>
      <c r="E139" s="139">
        <f t="shared" ref="E139:L139" si="17">SUM(E135,E137)</f>
        <v>0</v>
      </c>
      <c r="F139" s="139">
        <f>SUM(F135,F137)</f>
        <v>0</v>
      </c>
      <c r="G139" s="139">
        <f t="shared" si="17"/>
        <v>0</v>
      </c>
      <c r="H139" s="152">
        <f t="shared" si="17"/>
        <v>0</v>
      </c>
      <c r="I139" s="120">
        <f>SUM(I135,I137)</f>
        <v>0</v>
      </c>
      <c r="J139" s="139">
        <f t="shared" si="17"/>
        <v>0</v>
      </c>
      <c r="K139" s="139">
        <f>SUM(K135,K137)</f>
        <v>0</v>
      </c>
      <c r="L139" s="140">
        <f t="shared" si="17"/>
        <v>0</v>
      </c>
      <c r="M139" s="567"/>
    </row>
    <row r="140" spans="1:13" ht="13.5" customHeight="1">
      <c r="A140" s="169" t="s">
        <v>746</v>
      </c>
      <c r="B140" s="571" t="s">
        <v>304</v>
      </c>
      <c r="C140" s="24" t="s">
        <v>87</v>
      </c>
      <c r="D140" s="114">
        <f t="shared" si="13"/>
        <v>1000</v>
      </c>
      <c r="E140" s="65">
        <v>900</v>
      </c>
      <c r="F140" s="65"/>
      <c r="G140" s="65"/>
      <c r="H140" s="188"/>
      <c r="I140" s="65">
        <v>50</v>
      </c>
      <c r="J140" s="65">
        <v>50</v>
      </c>
      <c r="K140" s="65"/>
      <c r="L140" s="102"/>
      <c r="M140" s="566"/>
    </row>
    <row r="141" spans="1:13" ht="13.5" customHeight="1">
      <c r="B141" s="572"/>
      <c r="C141" s="25"/>
      <c r="D141" s="118">
        <f t="shared" si="13"/>
        <v>0</v>
      </c>
      <c r="E141" s="161"/>
      <c r="F141" s="120"/>
      <c r="G141" s="120"/>
      <c r="H141" s="154"/>
      <c r="I141" s="161"/>
      <c r="J141" s="161"/>
      <c r="K141" s="120"/>
      <c r="L141" s="121"/>
      <c r="M141" s="567"/>
    </row>
    <row r="142" spans="1:13" ht="13.5" customHeight="1">
      <c r="A142" s="169" t="s">
        <v>753</v>
      </c>
      <c r="B142" s="18"/>
      <c r="C142" s="24" t="s">
        <v>84</v>
      </c>
      <c r="D142" s="114">
        <f t="shared" si="13"/>
        <v>850</v>
      </c>
      <c r="E142" s="65"/>
      <c r="F142" s="65">
        <v>750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18"/>
      <c r="C143" s="25"/>
      <c r="D143" s="118">
        <f t="shared" si="13"/>
        <v>0</v>
      </c>
      <c r="E143" s="125"/>
      <c r="F143" s="159"/>
      <c r="G143" s="159"/>
      <c r="H143" s="209"/>
      <c r="I143" s="125"/>
      <c r="J143" s="125"/>
      <c r="K143" s="125"/>
      <c r="L143" s="121"/>
      <c r="M143" s="567"/>
    </row>
    <row r="144" spans="1:13" ht="13.5" customHeight="1">
      <c r="B144" s="514" t="s">
        <v>288</v>
      </c>
      <c r="C144" s="515"/>
      <c r="D144" s="130">
        <f t="shared" si="13"/>
        <v>1850</v>
      </c>
      <c r="E144" s="116">
        <f t="shared" ref="E144:L145" si="18">SUM(E140,E142)</f>
        <v>900</v>
      </c>
      <c r="F144" s="116">
        <f>SUM(F140,F142)</f>
        <v>750</v>
      </c>
      <c r="G144" s="116">
        <f t="shared" si="18"/>
        <v>50</v>
      </c>
      <c r="H144" s="182">
        <f t="shared" si="18"/>
        <v>50</v>
      </c>
      <c r="I144" s="116">
        <f>SUM(I140,I142)</f>
        <v>50</v>
      </c>
      <c r="J144" s="116">
        <f t="shared" si="18"/>
        <v>50</v>
      </c>
      <c r="K144" s="116">
        <f>SUM(K140,K142)</f>
        <v>0</v>
      </c>
      <c r="L144" s="117">
        <f t="shared" si="18"/>
        <v>0</v>
      </c>
      <c r="M144" s="566"/>
    </row>
    <row r="145" spans="1:13" ht="13.5" customHeight="1">
      <c r="B145" s="516"/>
      <c r="C145" s="517"/>
      <c r="D145" s="128">
        <f t="shared" si="13"/>
        <v>0</v>
      </c>
      <c r="E145" s="139">
        <f t="shared" si="18"/>
        <v>0</v>
      </c>
      <c r="F145" s="139">
        <f>SUM(F141,F143)</f>
        <v>0</v>
      </c>
      <c r="G145" s="139">
        <f t="shared" si="18"/>
        <v>0</v>
      </c>
      <c r="H145" s="152">
        <f>SUM(H141,H143)</f>
        <v>0</v>
      </c>
      <c r="I145" s="120">
        <f>SUM(I141,I143)</f>
        <v>0</v>
      </c>
      <c r="J145" s="139">
        <f t="shared" si="18"/>
        <v>0</v>
      </c>
      <c r="K145" s="139">
        <f>SUM(K141,K143)</f>
        <v>0</v>
      </c>
      <c r="L145" s="140">
        <f t="shared" si="18"/>
        <v>0</v>
      </c>
      <c r="M145" s="567"/>
    </row>
    <row r="146" spans="1:13" ht="13.5" customHeight="1">
      <c r="B146" s="534" t="s">
        <v>289</v>
      </c>
      <c r="C146" s="535"/>
      <c r="D146" s="130">
        <f t="shared" si="13"/>
        <v>14200</v>
      </c>
      <c r="E146" s="123">
        <f>SUM(E124,E132,E138,E144)</f>
        <v>8050</v>
      </c>
      <c r="F146" s="123">
        <f>SUM(F124,F132,F138,F144)</f>
        <v>4350</v>
      </c>
      <c r="G146" s="123">
        <f t="shared" ref="E146:L147" si="19">SUM(G124,G132,G138,G144)</f>
        <v>550</v>
      </c>
      <c r="H146" s="206">
        <f t="shared" si="19"/>
        <v>500</v>
      </c>
      <c r="I146" s="123">
        <f>SUM(I124,I132,I138,I144)</f>
        <v>350</v>
      </c>
      <c r="J146" s="123">
        <f t="shared" si="19"/>
        <v>300</v>
      </c>
      <c r="K146" s="123">
        <f>SUM(K124,K132,K138,K144)</f>
        <v>100</v>
      </c>
      <c r="L146" s="124">
        <f t="shared" si="19"/>
        <v>0</v>
      </c>
      <c r="M146" s="355"/>
    </row>
    <row r="147" spans="1:13" ht="13.5" customHeight="1">
      <c r="B147" s="516"/>
      <c r="C147" s="517"/>
      <c r="D147" s="128">
        <f t="shared" si="13"/>
        <v>0</v>
      </c>
      <c r="E147" s="129">
        <f t="shared" si="19"/>
        <v>0</v>
      </c>
      <c r="F147" s="129">
        <f>SUM(F125,F133,F139,F145)</f>
        <v>0</v>
      </c>
      <c r="G147" s="129">
        <f t="shared" si="19"/>
        <v>0</v>
      </c>
      <c r="H147" s="153">
        <f t="shared" si="19"/>
        <v>0</v>
      </c>
      <c r="I147" s="125">
        <f>SUM(I125,I133,I139,I145)</f>
        <v>0</v>
      </c>
      <c r="J147" s="129">
        <f t="shared" si="19"/>
        <v>0</v>
      </c>
      <c r="K147" s="129">
        <f>SUM(K125,K133,K139,K145)</f>
        <v>0</v>
      </c>
      <c r="L147" s="141">
        <f t="shared" si="19"/>
        <v>0</v>
      </c>
      <c r="M147" s="175"/>
    </row>
    <row r="148" spans="1:13" s="233" customFormat="1" ht="20.65" customHeight="1">
      <c r="B148" s="509" t="s">
        <v>393</v>
      </c>
      <c r="C148" s="510"/>
      <c r="I148" s="350"/>
      <c r="M148" s="351"/>
    </row>
    <row r="149" spans="1:13" ht="13.5" customHeight="1">
      <c r="A149" s="169" t="s">
        <v>754</v>
      </c>
      <c r="B149" s="23" t="s">
        <v>77</v>
      </c>
      <c r="C149" s="24" t="s">
        <v>78</v>
      </c>
      <c r="D149" s="114">
        <f t="shared" ref="D149:D168" si="20">SUM(E149:L149)</f>
        <v>1950</v>
      </c>
      <c r="E149" s="65">
        <v>1650</v>
      </c>
      <c r="F149" s="65"/>
      <c r="G149" s="65">
        <v>150</v>
      </c>
      <c r="H149" s="188"/>
      <c r="I149" s="65">
        <v>50</v>
      </c>
      <c r="J149" s="65">
        <v>100</v>
      </c>
      <c r="K149" s="65"/>
      <c r="L149" s="102"/>
      <c r="M149" s="566"/>
    </row>
    <row r="150" spans="1:13" ht="13.5" customHeight="1">
      <c r="B150" s="18"/>
      <c r="C150" s="25"/>
      <c r="D150" s="118">
        <f t="shared" si="20"/>
        <v>0</v>
      </c>
      <c r="E150" s="161"/>
      <c r="F150" s="120"/>
      <c r="G150" s="161"/>
      <c r="H150" s="154"/>
      <c r="I150" s="161"/>
      <c r="J150" s="161"/>
      <c r="K150" s="120"/>
      <c r="L150" s="121"/>
      <c r="M150" s="567"/>
    </row>
    <row r="151" spans="1:13" ht="13.5" customHeight="1">
      <c r="A151" s="169" t="s">
        <v>755</v>
      </c>
      <c r="B151" s="18"/>
      <c r="C151" s="24" t="s">
        <v>79</v>
      </c>
      <c r="D151" s="114">
        <f t="shared" si="20"/>
        <v>1050</v>
      </c>
      <c r="E151" s="65"/>
      <c r="F151" s="65">
        <v>900</v>
      </c>
      <c r="G151" s="65"/>
      <c r="H151" s="188">
        <v>100</v>
      </c>
      <c r="I151" s="65"/>
      <c r="J151" s="65"/>
      <c r="K151" s="65">
        <v>50</v>
      </c>
      <c r="L151" s="117"/>
      <c r="M151" s="566"/>
    </row>
    <row r="152" spans="1:13" ht="13.5" customHeight="1">
      <c r="B152" s="18"/>
      <c r="C152" s="25"/>
      <c r="D152" s="118">
        <f t="shared" si="20"/>
        <v>0</v>
      </c>
      <c r="E152" s="125"/>
      <c r="F152" s="159"/>
      <c r="G152" s="125"/>
      <c r="H152" s="209"/>
      <c r="I152" s="125"/>
      <c r="J152" s="125"/>
      <c r="K152" s="159"/>
      <c r="L152" s="140"/>
      <c r="M152" s="567"/>
    </row>
    <row r="153" spans="1:13" ht="13.5" customHeight="1">
      <c r="B153" s="514" t="s">
        <v>80</v>
      </c>
      <c r="C153" s="515"/>
      <c r="D153" s="130">
        <f t="shared" si="20"/>
        <v>3000</v>
      </c>
      <c r="E153" s="116">
        <f t="shared" ref="E153:L154" si="21">SUM(E149,E151)</f>
        <v>1650</v>
      </c>
      <c r="F153" s="116">
        <f>SUM(F149,F151)</f>
        <v>900</v>
      </c>
      <c r="G153" s="116">
        <f t="shared" si="21"/>
        <v>150</v>
      </c>
      <c r="H153" s="182">
        <f t="shared" si="21"/>
        <v>100</v>
      </c>
      <c r="I153" s="116">
        <f>SUM(I149,I151)</f>
        <v>50</v>
      </c>
      <c r="J153" s="116">
        <f t="shared" si="21"/>
        <v>100</v>
      </c>
      <c r="K153" s="116">
        <f>SUM(K149,K151)</f>
        <v>50</v>
      </c>
      <c r="L153" s="117">
        <f t="shared" si="21"/>
        <v>0</v>
      </c>
      <c r="M153" s="566"/>
    </row>
    <row r="154" spans="1:13" ht="13.5" customHeight="1">
      <c r="B154" s="516"/>
      <c r="C154" s="517"/>
      <c r="D154" s="128">
        <f t="shared" si="20"/>
        <v>0</v>
      </c>
      <c r="E154" s="139">
        <f t="shared" si="21"/>
        <v>0</v>
      </c>
      <c r="F154" s="139">
        <f>SUM(F150,F152)</f>
        <v>0</v>
      </c>
      <c r="G154" s="139">
        <f>SUM(G150,G152)</f>
        <v>0</v>
      </c>
      <c r="H154" s="152">
        <f t="shared" si="21"/>
        <v>0</v>
      </c>
      <c r="I154" s="120">
        <f>SUM(I150,I152)</f>
        <v>0</v>
      </c>
      <c r="J154" s="139">
        <f t="shared" si="21"/>
        <v>0</v>
      </c>
      <c r="K154" s="139">
        <f>SUM(K150,K152)</f>
        <v>0</v>
      </c>
      <c r="L154" s="140">
        <f t="shared" si="21"/>
        <v>0</v>
      </c>
      <c r="M154" s="567"/>
    </row>
    <row r="155" spans="1:13" ht="13.5" customHeight="1">
      <c r="A155" s="169" t="s">
        <v>756</v>
      </c>
      <c r="B155" s="347" t="s">
        <v>82</v>
      </c>
      <c r="C155" s="24" t="s">
        <v>83</v>
      </c>
      <c r="D155" s="114">
        <f t="shared" si="20"/>
        <v>1850</v>
      </c>
      <c r="E155" s="65">
        <v>1300</v>
      </c>
      <c r="F155" s="65">
        <v>400</v>
      </c>
      <c r="G155" s="65">
        <v>50</v>
      </c>
      <c r="H155" s="188">
        <v>50</v>
      </c>
      <c r="I155" s="65"/>
      <c r="J155" s="65">
        <v>50</v>
      </c>
      <c r="K155" s="65"/>
      <c r="L155" s="102"/>
      <c r="M155" s="566"/>
    </row>
    <row r="156" spans="1:13" ht="13.5" customHeight="1">
      <c r="B156" s="347"/>
      <c r="C156" s="25"/>
      <c r="D156" s="118">
        <f t="shared" si="20"/>
        <v>0</v>
      </c>
      <c r="E156" s="161"/>
      <c r="F156" s="161"/>
      <c r="G156" s="161"/>
      <c r="H156" s="208"/>
      <c r="I156" s="120"/>
      <c r="J156" s="208"/>
      <c r="K156" s="120"/>
      <c r="L156" s="121"/>
      <c r="M156" s="567"/>
    </row>
    <row r="157" spans="1:13" ht="13.5" customHeight="1">
      <c r="A157" s="169" t="s">
        <v>757</v>
      </c>
      <c r="B157" s="347"/>
      <c r="C157" s="24" t="s">
        <v>84</v>
      </c>
      <c r="D157" s="114">
        <f t="shared" si="20"/>
        <v>950</v>
      </c>
      <c r="E157" s="65">
        <v>550</v>
      </c>
      <c r="F157" s="65">
        <v>200</v>
      </c>
      <c r="G157" s="65">
        <v>50</v>
      </c>
      <c r="H157" s="188">
        <v>50</v>
      </c>
      <c r="I157" s="65">
        <v>50</v>
      </c>
      <c r="J157" s="65">
        <v>50</v>
      </c>
      <c r="K157" s="65"/>
      <c r="L157" s="117"/>
      <c r="M157" s="566"/>
    </row>
    <row r="158" spans="1:13" ht="13.5" customHeight="1">
      <c r="B158" s="347"/>
      <c r="C158" s="25"/>
      <c r="D158" s="118">
        <f t="shared" si="20"/>
        <v>0</v>
      </c>
      <c r="E158" s="159"/>
      <c r="F158" s="159"/>
      <c r="G158" s="159"/>
      <c r="H158" s="209"/>
      <c r="I158" s="209"/>
      <c r="J158" s="209"/>
      <c r="K158" s="125"/>
      <c r="L158" s="140"/>
      <c r="M158" s="567"/>
    </row>
    <row r="159" spans="1:13" ht="13.5" customHeight="1">
      <c r="B159" s="514" t="s">
        <v>85</v>
      </c>
      <c r="C159" s="515"/>
      <c r="D159" s="130">
        <f t="shared" si="20"/>
        <v>2800</v>
      </c>
      <c r="E159" s="116">
        <f t="shared" ref="E159:L160" si="22">SUM(E155,E157)</f>
        <v>1850</v>
      </c>
      <c r="F159" s="116">
        <f>SUM(F155,F157)</f>
        <v>600</v>
      </c>
      <c r="G159" s="116">
        <f t="shared" si="22"/>
        <v>100</v>
      </c>
      <c r="H159" s="182">
        <f t="shared" si="22"/>
        <v>100</v>
      </c>
      <c r="I159" s="116">
        <f>SUM(I155,I157)</f>
        <v>50</v>
      </c>
      <c r="J159" s="116">
        <f t="shared" si="22"/>
        <v>100</v>
      </c>
      <c r="K159" s="116">
        <f>SUM(K155,K157)</f>
        <v>0</v>
      </c>
      <c r="L159" s="117">
        <f t="shared" si="22"/>
        <v>0</v>
      </c>
      <c r="M159" s="566"/>
    </row>
    <row r="160" spans="1:13" ht="13.5" customHeight="1">
      <c r="B160" s="516"/>
      <c r="C160" s="517"/>
      <c r="D160" s="128">
        <f t="shared" si="20"/>
        <v>0</v>
      </c>
      <c r="E160" s="139">
        <f t="shared" si="22"/>
        <v>0</v>
      </c>
      <c r="F160" s="139">
        <f>SUM(F156,F158)</f>
        <v>0</v>
      </c>
      <c r="G160" s="139">
        <f t="shared" si="22"/>
        <v>0</v>
      </c>
      <c r="H160" s="152">
        <f>SUM(H156,H158)</f>
        <v>0</v>
      </c>
      <c r="I160" s="120">
        <f>SUM(I156,I158)</f>
        <v>0</v>
      </c>
      <c r="J160" s="139">
        <f t="shared" si="22"/>
        <v>0</v>
      </c>
      <c r="K160" s="139">
        <f>SUM(K156,K158)</f>
        <v>0</v>
      </c>
      <c r="L160" s="140">
        <f t="shared" si="22"/>
        <v>0</v>
      </c>
      <c r="M160" s="567"/>
    </row>
    <row r="161" spans="1:13" ht="13.5" customHeight="1">
      <c r="A161" s="169" t="s">
        <v>758</v>
      </c>
      <c r="B161" s="18" t="s">
        <v>88</v>
      </c>
      <c r="C161" s="24" t="s">
        <v>89</v>
      </c>
      <c r="D161" s="114">
        <f t="shared" si="20"/>
        <v>2500</v>
      </c>
      <c r="E161" s="65">
        <v>2250</v>
      </c>
      <c r="F161" s="65"/>
      <c r="G161" s="65">
        <v>100</v>
      </c>
      <c r="H161" s="188"/>
      <c r="I161" s="65">
        <v>50</v>
      </c>
      <c r="J161" s="65">
        <v>100</v>
      </c>
      <c r="K161" s="65"/>
      <c r="L161" s="117"/>
      <c r="M161" s="566" t="s">
        <v>494</v>
      </c>
    </row>
    <row r="162" spans="1:13" ht="13.5" customHeight="1">
      <c r="B162" s="18"/>
      <c r="C162" s="25"/>
      <c r="D162" s="118">
        <f t="shared" si="20"/>
        <v>0</v>
      </c>
      <c r="E162" s="159"/>
      <c r="F162" s="125"/>
      <c r="G162" s="159"/>
      <c r="H162" s="207"/>
      <c r="I162" s="159"/>
      <c r="J162" s="159"/>
      <c r="K162" s="125"/>
      <c r="L162" s="140"/>
      <c r="M162" s="567"/>
    </row>
    <row r="163" spans="1:13" ht="13.5" customHeight="1">
      <c r="A163" s="169" t="s">
        <v>759</v>
      </c>
      <c r="B163" s="347"/>
      <c r="C163" s="24" t="s">
        <v>438</v>
      </c>
      <c r="D163" s="114">
        <f t="shared" si="20"/>
        <v>1800</v>
      </c>
      <c r="E163" s="65"/>
      <c r="F163" s="65">
        <v>1600</v>
      </c>
      <c r="G163" s="65"/>
      <c r="H163" s="188">
        <v>150</v>
      </c>
      <c r="I163" s="65"/>
      <c r="J163" s="65"/>
      <c r="K163" s="65">
        <v>50</v>
      </c>
      <c r="L163" s="102"/>
      <c r="M163" s="566" t="s">
        <v>495</v>
      </c>
    </row>
    <row r="164" spans="1:13" ht="13.5" customHeight="1">
      <c r="B164" s="345"/>
      <c r="C164" s="25"/>
      <c r="D164" s="118">
        <f t="shared" si="20"/>
        <v>0</v>
      </c>
      <c r="E164" s="120"/>
      <c r="F164" s="161"/>
      <c r="G164" s="120"/>
      <c r="H164" s="208"/>
      <c r="I164" s="120"/>
      <c r="J164" s="120"/>
      <c r="K164" s="161"/>
      <c r="L164" s="121"/>
      <c r="M164" s="567"/>
    </row>
    <row r="165" spans="1:13" ht="13.5" customHeight="1">
      <c r="B165" s="514" t="s">
        <v>91</v>
      </c>
      <c r="C165" s="515"/>
      <c r="D165" s="130">
        <f t="shared" si="20"/>
        <v>4300</v>
      </c>
      <c r="E165" s="123">
        <f>SUM(E161,E163)</f>
        <v>2250</v>
      </c>
      <c r="F165" s="123">
        <f>SUM(F161,F163)</f>
        <v>1600</v>
      </c>
      <c r="G165" s="123">
        <f t="shared" ref="G165:L165" si="23">SUM(G161,G163)</f>
        <v>100</v>
      </c>
      <c r="H165" s="206">
        <f t="shared" si="23"/>
        <v>150</v>
      </c>
      <c r="I165" s="123">
        <f>SUM(I161,I163)</f>
        <v>50</v>
      </c>
      <c r="J165" s="123">
        <f t="shared" si="23"/>
        <v>100</v>
      </c>
      <c r="K165" s="123">
        <f>SUM(K161,K163)</f>
        <v>50</v>
      </c>
      <c r="L165" s="124">
        <f t="shared" si="23"/>
        <v>0</v>
      </c>
      <c r="M165" s="566"/>
    </row>
    <row r="166" spans="1:13" ht="13.5" customHeight="1">
      <c r="B166" s="516"/>
      <c r="C166" s="517"/>
      <c r="D166" s="128">
        <f t="shared" si="20"/>
        <v>0</v>
      </c>
      <c r="E166" s="129">
        <f t="shared" ref="E166:J166" si="24">SUM(E162,E164)</f>
        <v>0</v>
      </c>
      <c r="F166" s="129">
        <f>SUM(F162,F164)</f>
        <v>0</v>
      </c>
      <c r="G166" s="129">
        <f t="shared" si="24"/>
        <v>0</v>
      </c>
      <c r="H166" s="153">
        <f>SUM(H162,H164)</f>
        <v>0</v>
      </c>
      <c r="I166" s="125">
        <f>SUM(I162,I164)</f>
        <v>0</v>
      </c>
      <c r="J166" s="129">
        <f t="shared" si="24"/>
        <v>0</v>
      </c>
      <c r="K166" s="129">
        <f>SUM(K162,K164)</f>
        <v>0</v>
      </c>
      <c r="L166" s="141">
        <f>SUM(L162,L164)</f>
        <v>0</v>
      </c>
      <c r="M166" s="567"/>
    </row>
    <row r="167" spans="1:13" ht="13.5" customHeight="1">
      <c r="B167" s="534" t="s">
        <v>94</v>
      </c>
      <c r="C167" s="535"/>
      <c r="D167" s="130">
        <f t="shared" si="20"/>
        <v>10100</v>
      </c>
      <c r="E167" s="123">
        <f t="shared" ref="E167:L167" si="25">SUM(E165,E159,E153)</f>
        <v>5750</v>
      </c>
      <c r="F167" s="123">
        <f>SUM(F165,F159,F153)</f>
        <v>3100</v>
      </c>
      <c r="G167" s="123">
        <f t="shared" si="25"/>
        <v>350</v>
      </c>
      <c r="H167" s="206">
        <f t="shared" si="25"/>
        <v>350</v>
      </c>
      <c r="I167" s="123">
        <f>SUM(I165,I159,I153)</f>
        <v>150</v>
      </c>
      <c r="J167" s="123">
        <f t="shared" si="25"/>
        <v>300</v>
      </c>
      <c r="K167" s="123">
        <f>SUM(K165,K159,K153)</f>
        <v>100</v>
      </c>
      <c r="L167" s="124">
        <f t="shared" si="25"/>
        <v>0</v>
      </c>
      <c r="M167" s="355"/>
    </row>
    <row r="168" spans="1:13" ht="13.5" customHeight="1">
      <c r="B168" s="516"/>
      <c r="C168" s="517"/>
      <c r="D168" s="128">
        <f t="shared" si="20"/>
        <v>0</v>
      </c>
      <c r="E168" s="129">
        <f t="shared" ref="E168:L168" si="26">SUM(E166,E160,E154)</f>
        <v>0</v>
      </c>
      <c r="F168" s="129">
        <f>SUM(F166,F160,F154)</f>
        <v>0</v>
      </c>
      <c r="G168" s="129">
        <f t="shared" si="26"/>
        <v>0</v>
      </c>
      <c r="H168" s="153">
        <f t="shared" si="26"/>
        <v>0</v>
      </c>
      <c r="I168" s="125">
        <f>SUM(I166,I160,I154)</f>
        <v>0</v>
      </c>
      <c r="J168" s="129">
        <f t="shared" si="26"/>
        <v>0</v>
      </c>
      <c r="K168" s="129">
        <f>SUM(K166,K160,K154)</f>
        <v>0</v>
      </c>
      <c r="L168" s="141">
        <f t="shared" si="26"/>
        <v>0</v>
      </c>
      <c r="M168" s="175"/>
    </row>
    <row r="169" spans="1:13">
      <c r="E169" s="11"/>
    </row>
  </sheetData>
  <sheetProtection algorithmName="SHA-512" hashValue="/mKnfFloaJX7nQYCsV61pjMpmtt6XIZyg+TK675iklPYWhJbdVmWL9Uw4asCyNGKKEOxpU64eVQrWiF86rXvLg==" saltValue="Wdk4vQ2+7HpL19sB3Z7/+Q==" spinCount="100000" sheet="1" objects="1" scenarios="1"/>
  <mergeCells count="138">
    <mergeCell ref="B1:C1"/>
    <mergeCell ref="B63:C63"/>
    <mergeCell ref="M88:M89"/>
    <mergeCell ref="M90:M91"/>
    <mergeCell ref="B64:E64"/>
    <mergeCell ref="F64:I64"/>
    <mergeCell ref="B80:C81"/>
    <mergeCell ref="B86:C87"/>
    <mergeCell ref="F65:I66"/>
    <mergeCell ref="J65:L66"/>
    <mergeCell ref="C82:C83"/>
    <mergeCell ref="B67:F67"/>
    <mergeCell ref="G67:K67"/>
    <mergeCell ref="B68:F69"/>
    <mergeCell ref="B65:E66"/>
    <mergeCell ref="B3:E4"/>
    <mergeCell ref="F3:I4"/>
    <mergeCell ref="B2:E2"/>
    <mergeCell ref="F2:I2"/>
    <mergeCell ref="M15:M16"/>
    <mergeCell ref="M27:M28"/>
    <mergeCell ref="M11:M12"/>
    <mergeCell ref="M13:M14"/>
    <mergeCell ref="M3:M4"/>
    <mergeCell ref="B167:C168"/>
    <mergeCell ref="B124:C125"/>
    <mergeCell ref="B159:C160"/>
    <mergeCell ref="B132:C133"/>
    <mergeCell ref="B138:C139"/>
    <mergeCell ref="B126:B127"/>
    <mergeCell ref="B134:B135"/>
    <mergeCell ref="M31:M32"/>
    <mergeCell ref="B165:C166"/>
    <mergeCell ref="B153:C154"/>
    <mergeCell ref="B146:C147"/>
    <mergeCell ref="B140:B141"/>
    <mergeCell ref="M33:M34"/>
    <mergeCell ref="M37:M38"/>
    <mergeCell ref="M39:M40"/>
    <mergeCell ref="M65:M66"/>
    <mergeCell ref="M49:M50"/>
    <mergeCell ref="M51:M52"/>
    <mergeCell ref="B116:B117"/>
    <mergeCell ref="M74:M75"/>
    <mergeCell ref="M76:M77"/>
    <mergeCell ref="G110:K110"/>
    <mergeCell ref="B74:C75"/>
    <mergeCell ref="M61:M62"/>
    <mergeCell ref="B5:F5"/>
    <mergeCell ref="G5:K5"/>
    <mergeCell ref="M53:M54"/>
    <mergeCell ref="M55:M56"/>
    <mergeCell ref="M57:M58"/>
    <mergeCell ref="M59:M60"/>
    <mergeCell ref="G6:K7"/>
    <mergeCell ref="L6:L7"/>
    <mergeCell ref="M6:M7"/>
    <mergeCell ref="M19:M20"/>
    <mergeCell ref="M21:M22"/>
    <mergeCell ref="M23:M24"/>
    <mergeCell ref="M25:M26"/>
    <mergeCell ref="M41:M42"/>
    <mergeCell ref="M43:M44"/>
    <mergeCell ref="M45:M46"/>
    <mergeCell ref="M47:M48"/>
    <mergeCell ref="M17:M18"/>
    <mergeCell ref="B71:C71"/>
    <mergeCell ref="G68:K69"/>
    <mergeCell ref="L68:L69"/>
    <mergeCell ref="M78:M79"/>
    <mergeCell ref="M80:M81"/>
    <mergeCell ref="B106:C106"/>
    <mergeCell ref="M142:M143"/>
    <mergeCell ref="M144:M145"/>
    <mergeCell ref="M149:M150"/>
    <mergeCell ref="B148:C148"/>
    <mergeCell ref="B144:C145"/>
    <mergeCell ref="B92:C93"/>
    <mergeCell ref="M122:M123"/>
    <mergeCell ref="B102:C103"/>
    <mergeCell ref="F107:I107"/>
    <mergeCell ref="B104:C105"/>
    <mergeCell ref="B111:F112"/>
    <mergeCell ref="G111:K112"/>
    <mergeCell ref="B108:E109"/>
    <mergeCell ref="F108:I109"/>
    <mergeCell ref="J108:L109"/>
    <mergeCell ref="B110:F110"/>
    <mergeCell ref="M82:M83"/>
    <mergeCell ref="M84:M85"/>
    <mergeCell ref="J2:L2"/>
    <mergeCell ref="M163:M164"/>
    <mergeCell ref="M165:M166"/>
    <mergeCell ref="M151:M152"/>
    <mergeCell ref="M153:M154"/>
    <mergeCell ref="M155:M156"/>
    <mergeCell ref="M157:M158"/>
    <mergeCell ref="L111:L112"/>
    <mergeCell ref="M111:M112"/>
    <mergeCell ref="M108:M109"/>
    <mergeCell ref="M136:M137"/>
    <mergeCell ref="M138:M139"/>
    <mergeCell ref="M124:M125"/>
    <mergeCell ref="M126:M127"/>
    <mergeCell ref="M128:M129"/>
    <mergeCell ref="M130:M131"/>
    <mergeCell ref="M118:M119"/>
    <mergeCell ref="M120:M121"/>
    <mergeCell ref="M116:M117"/>
    <mergeCell ref="M159:M160"/>
    <mergeCell ref="M161:M162"/>
    <mergeCell ref="M140:M141"/>
    <mergeCell ref="M29:M30"/>
    <mergeCell ref="J3:L4"/>
    <mergeCell ref="B115:C115"/>
    <mergeCell ref="B6:F7"/>
    <mergeCell ref="B10:C10"/>
    <mergeCell ref="M132:M133"/>
    <mergeCell ref="M134:M135"/>
    <mergeCell ref="J107:L107"/>
    <mergeCell ref="E1:G1"/>
    <mergeCell ref="E63:G63"/>
    <mergeCell ref="E106:G106"/>
    <mergeCell ref="C118:C119"/>
    <mergeCell ref="C120:C121"/>
    <mergeCell ref="M72:M73"/>
    <mergeCell ref="B107:E107"/>
    <mergeCell ref="B9:C9"/>
    <mergeCell ref="B114:C114"/>
    <mergeCell ref="M92:M93"/>
    <mergeCell ref="M98:M99"/>
    <mergeCell ref="M94:M95"/>
    <mergeCell ref="M96:M97"/>
    <mergeCell ref="M100:M101"/>
    <mergeCell ref="M102:M103"/>
    <mergeCell ref="M68:M69"/>
    <mergeCell ref="J64:L64"/>
    <mergeCell ref="M86:M87"/>
  </mergeCells>
  <phoneticPr fontId="5"/>
  <conditionalFormatting sqref="D75:H75 J75:L75">
    <cfRule type="expression" dxfId="150" priority="20" stopIfTrue="1">
      <formula>D74&lt;D75</formula>
    </cfRule>
  </conditionalFormatting>
  <conditionalFormatting sqref="D12:L12 D93:L93 D103:L103 D105:H105 J105:L105 D125:L125 D133:L133 D139:L139 D145:L145 D147:L147 D154:L154 D160:L160 D166:L166 D168:L168">
    <cfRule type="expression" dxfId="149" priority="35" stopIfTrue="1">
      <formula>D11&lt;D12</formula>
    </cfRule>
  </conditionalFormatting>
  <conditionalFormatting sqref="D14:L14">
    <cfRule type="expression" dxfId="148" priority="1" stopIfTrue="1">
      <formula>D13&lt;D14</formula>
    </cfRule>
  </conditionalFormatting>
  <conditionalFormatting sqref="D16:L16 D20:L20 D24:L24 D28:L28 D32:L32">
    <cfRule type="expression" dxfId="147" priority="34" stopIfTrue="1">
      <formula>D15&lt;D16</formula>
    </cfRule>
  </conditionalFormatting>
  <conditionalFormatting sqref="D18:L18">
    <cfRule type="expression" dxfId="146" priority="2" stopIfTrue="1">
      <formula>D17&lt;D18</formula>
    </cfRule>
  </conditionalFormatting>
  <conditionalFormatting sqref="D22:L22">
    <cfRule type="expression" dxfId="145" priority="3" stopIfTrue="1">
      <formula>D21&lt;D22</formula>
    </cfRule>
  </conditionalFormatting>
  <conditionalFormatting sqref="D26:L26">
    <cfRule type="expression" dxfId="144" priority="4" stopIfTrue="1">
      <formula>D25&lt;D26</formula>
    </cfRule>
  </conditionalFormatting>
  <conditionalFormatting sqref="D30:L30">
    <cfRule type="expression" dxfId="143" priority="5" stopIfTrue="1">
      <formula>D29&lt;D30</formula>
    </cfRule>
  </conditionalFormatting>
  <conditionalFormatting sqref="D34:L34">
    <cfRule type="expression" dxfId="142" priority="6" stopIfTrue="1">
      <formula>D33&lt;D34</formula>
    </cfRule>
  </conditionalFormatting>
  <conditionalFormatting sqref="D36:L36">
    <cfRule type="expression" dxfId="141" priority="7" stopIfTrue="1">
      <formula>D35&lt;D36</formula>
    </cfRule>
  </conditionalFormatting>
  <conditionalFormatting sqref="D38:L38 D40:L40 D42:L42 D44:L44 D46:L46 D48:L48 D50:L50 D52:L52 D54:L54 D56:L56 D58:L58 D60:L60 D62:L62">
    <cfRule type="expression" dxfId="140" priority="33" stopIfTrue="1">
      <formula>D37&lt;D38</formula>
    </cfRule>
  </conditionalFormatting>
  <conditionalFormatting sqref="D73:L73">
    <cfRule type="expression" dxfId="139" priority="32" stopIfTrue="1">
      <formula>D72&lt;D73</formula>
    </cfRule>
  </conditionalFormatting>
  <conditionalFormatting sqref="D77:L77">
    <cfRule type="expression" dxfId="138" priority="31" stopIfTrue="1">
      <formula>D76&lt;D77</formula>
    </cfRule>
  </conditionalFormatting>
  <conditionalFormatting sqref="D79:L79">
    <cfRule type="expression" dxfId="137" priority="8" stopIfTrue="1">
      <formula>D78&lt;D79</formula>
    </cfRule>
  </conditionalFormatting>
  <conditionalFormatting sqref="D83:L83 D85:L85">
    <cfRule type="expression" dxfId="136" priority="30" stopIfTrue="1">
      <formula>D82&lt;D83</formula>
    </cfRule>
  </conditionalFormatting>
  <conditionalFormatting sqref="D89:L89">
    <cfRule type="expression" dxfId="135" priority="9" stopIfTrue="1">
      <formula>D88&lt;D89</formula>
    </cfRule>
  </conditionalFormatting>
  <conditionalFormatting sqref="D91:L91">
    <cfRule type="expression" dxfId="134" priority="29" stopIfTrue="1">
      <formula>D90&lt;D91</formula>
    </cfRule>
  </conditionalFormatting>
  <conditionalFormatting sqref="D95:L95">
    <cfRule type="expression" dxfId="133" priority="10" stopIfTrue="1">
      <formula>D94&lt;D95</formula>
    </cfRule>
  </conditionalFormatting>
  <conditionalFormatting sqref="D97:L97 D99:L99">
    <cfRule type="expression" dxfId="132" priority="28" stopIfTrue="1">
      <formula>D96&lt;D97</formula>
    </cfRule>
  </conditionalFormatting>
  <conditionalFormatting sqref="D101:L101">
    <cfRule type="expression" dxfId="131" priority="11" stopIfTrue="1">
      <formula>D100&lt;D101</formula>
    </cfRule>
  </conditionalFormatting>
  <conditionalFormatting sqref="D117:L117">
    <cfRule type="expression" dxfId="130" priority="12" stopIfTrue="1">
      <formula>D116&lt;D117</formula>
    </cfRule>
  </conditionalFormatting>
  <conditionalFormatting sqref="D119:L119 D123:L123">
    <cfRule type="expression" dxfId="129" priority="27" stopIfTrue="1">
      <formula>D118&lt;D119</formula>
    </cfRule>
  </conditionalFormatting>
  <conditionalFormatting sqref="D121:L121">
    <cfRule type="expression" dxfId="128" priority="13" stopIfTrue="1">
      <formula>D120&lt;D121</formula>
    </cfRule>
  </conditionalFormatting>
  <conditionalFormatting sqref="D127:L127">
    <cfRule type="expression" dxfId="127" priority="14" stopIfTrue="1">
      <formula>D126&lt;D127</formula>
    </cfRule>
  </conditionalFormatting>
  <conditionalFormatting sqref="D129:L129">
    <cfRule type="expression" dxfId="126" priority="26" stopIfTrue="1">
      <formula>D128&lt;D129</formula>
    </cfRule>
  </conditionalFormatting>
  <conditionalFormatting sqref="D131:L131">
    <cfRule type="expression" dxfId="125" priority="15" stopIfTrue="1">
      <formula>D130&lt;D131</formula>
    </cfRule>
  </conditionalFormatting>
  <conditionalFormatting sqref="D135:L135">
    <cfRule type="expression" dxfId="124" priority="16" stopIfTrue="1">
      <formula>D134&lt;D135</formula>
    </cfRule>
  </conditionalFormatting>
  <conditionalFormatting sqref="D137:L137">
    <cfRule type="expression" dxfId="123" priority="25" stopIfTrue="1">
      <formula>D136&lt;D137</formula>
    </cfRule>
  </conditionalFormatting>
  <conditionalFormatting sqref="D141:L141 D143:L143">
    <cfRule type="expression" dxfId="122" priority="24" stopIfTrue="1">
      <formula>D140&lt;D141</formula>
    </cfRule>
  </conditionalFormatting>
  <conditionalFormatting sqref="D150:L150">
    <cfRule type="expression" dxfId="121" priority="23" stopIfTrue="1">
      <formula>D149&lt;D150</formula>
    </cfRule>
  </conditionalFormatting>
  <conditionalFormatting sqref="D152:L152">
    <cfRule type="expression" dxfId="120" priority="17" stopIfTrue="1">
      <formula>D151&lt;D152</formula>
    </cfRule>
  </conditionalFormatting>
  <conditionalFormatting sqref="D156:L156">
    <cfRule type="expression" dxfId="119" priority="22" stopIfTrue="1">
      <formula>D155&lt;D156</formula>
    </cfRule>
  </conditionalFormatting>
  <conditionalFormatting sqref="D158:L158">
    <cfRule type="expression" dxfId="118" priority="18" stopIfTrue="1">
      <formula>D157&lt;D158</formula>
    </cfRule>
  </conditionalFormatting>
  <conditionalFormatting sqref="D162:L162">
    <cfRule type="expression" dxfId="117" priority="19" stopIfTrue="1">
      <formula>D161&lt;D162</formula>
    </cfRule>
  </conditionalFormatting>
  <conditionalFormatting sqref="D164:L164">
    <cfRule type="expression" dxfId="116" priority="21" stopIfTrue="1">
      <formula>D163&lt;D164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7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6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213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3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33" t="s">
        <v>0</v>
      </c>
      <c r="C1" s="533"/>
      <c r="D1" s="247" t="str">
        <f>市郡別合計!$B$1</f>
        <v>Ver.1.02</v>
      </c>
      <c r="E1" s="513" t="s">
        <v>337</v>
      </c>
      <c r="F1" s="513"/>
      <c r="G1" s="513"/>
      <c r="H1" s="406" t="s">
        <v>619</v>
      </c>
      <c r="I1" s="405"/>
      <c r="J1" s="405"/>
      <c r="K1" s="405"/>
      <c r="M1" s="346" t="str">
        <f>市郡別合計!$I$1</f>
        <v>2025/11/15 改定部数</v>
      </c>
      <c r="O1" s="404"/>
    </row>
    <row r="2" spans="1:25" s="233" customFormat="1" ht="13.5" customHeight="1">
      <c r="B2" s="506" t="s">
        <v>250</v>
      </c>
      <c r="C2" s="507"/>
      <c r="D2" s="507"/>
      <c r="E2" s="508"/>
      <c r="F2" s="473" t="s">
        <v>245</v>
      </c>
      <c r="G2" s="474"/>
      <c r="H2" s="474"/>
      <c r="I2" s="475"/>
      <c r="J2" s="482" t="s">
        <v>275</v>
      </c>
      <c r="K2" s="483"/>
      <c r="L2" s="484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0">
        <f>市郡別合計!$A$3</f>
        <v>0</v>
      </c>
      <c r="C3" s="501"/>
      <c r="D3" s="501"/>
      <c r="E3" s="502"/>
      <c r="F3" s="527">
        <f>市郡別合計!$C$3</f>
        <v>0</v>
      </c>
      <c r="G3" s="528"/>
      <c r="H3" s="528"/>
      <c r="I3" s="529"/>
      <c r="J3" s="485">
        <f>市郡別合計!$F$3</f>
        <v>0</v>
      </c>
      <c r="K3" s="486"/>
      <c r="L3" s="487"/>
      <c r="M3" s="518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03"/>
      <c r="C4" s="504"/>
      <c r="D4" s="504"/>
      <c r="E4" s="505"/>
      <c r="F4" s="530"/>
      <c r="G4" s="531"/>
      <c r="H4" s="531"/>
      <c r="I4" s="532"/>
      <c r="J4" s="488"/>
      <c r="K4" s="489"/>
      <c r="L4" s="490"/>
      <c r="M4" s="519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53" t="s">
        <v>251</v>
      </c>
      <c r="C5" s="554"/>
      <c r="D5" s="554"/>
      <c r="E5" s="554"/>
      <c r="F5" s="555"/>
      <c r="G5" s="491" t="s">
        <v>252</v>
      </c>
      <c r="H5" s="492"/>
      <c r="I5" s="492"/>
      <c r="J5" s="492"/>
      <c r="K5" s="493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494">
        <f>市郡別合計!$A$6</f>
        <v>0</v>
      </c>
      <c r="C6" s="495"/>
      <c r="D6" s="495"/>
      <c r="E6" s="495"/>
      <c r="F6" s="496"/>
      <c r="G6" s="547">
        <f>市郡別合計!$D$6</f>
        <v>0</v>
      </c>
      <c r="H6" s="548"/>
      <c r="I6" s="548"/>
      <c r="J6" s="548"/>
      <c r="K6" s="549"/>
      <c r="L6" s="476">
        <f>市郡別合計!$G$6</f>
        <v>0</v>
      </c>
      <c r="M6" s="478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497"/>
      <c r="C7" s="498"/>
      <c r="D7" s="498"/>
      <c r="E7" s="498"/>
      <c r="F7" s="499"/>
      <c r="G7" s="550"/>
      <c r="H7" s="551"/>
      <c r="I7" s="551"/>
      <c r="J7" s="551"/>
      <c r="K7" s="552"/>
      <c r="L7" s="477"/>
      <c r="M7" s="479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2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25" t="s">
        <v>1</v>
      </c>
      <c r="C9" s="526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509" t="s">
        <v>399</v>
      </c>
      <c r="C10" s="510"/>
      <c r="I10" s="350"/>
      <c r="M10" s="351"/>
    </row>
    <row r="11" spans="1:25" ht="13.5" customHeight="1">
      <c r="A11" s="169" t="s">
        <v>760</v>
      </c>
      <c r="B11" s="23" t="s">
        <v>95</v>
      </c>
      <c r="C11" s="24" t="s">
        <v>514</v>
      </c>
      <c r="D11" s="114">
        <f t="shared" ref="D11:D38" si="0">SUM(E11:L11)</f>
        <v>250</v>
      </c>
      <c r="E11" s="65"/>
      <c r="F11" s="65"/>
      <c r="G11" s="65">
        <v>200</v>
      </c>
      <c r="H11" s="188"/>
      <c r="I11" s="65"/>
      <c r="J11" s="65"/>
      <c r="K11" s="65">
        <v>50</v>
      </c>
      <c r="L11" s="102"/>
      <c r="M11" s="566"/>
    </row>
    <row r="12" spans="1:25" ht="13.5" customHeight="1">
      <c r="B12" s="347"/>
      <c r="C12" s="25"/>
      <c r="D12" s="118">
        <f t="shared" si="0"/>
        <v>0</v>
      </c>
      <c r="E12" s="125"/>
      <c r="F12" s="120"/>
      <c r="G12" s="161"/>
      <c r="H12" s="154"/>
      <c r="I12" s="125"/>
      <c r="J12" s="120"/>
      <c r="K12" s="161"/>
      <c r="L12" s="121"/>
      <c r="M12" s="567"/>
    </row>
    <row r="13" spans="1:25" ht="13.5" customHeight="1">
      <c r="A13" s="422" t="s">
        <v>897</v>
      </c>
      <c r="B13" s="347"/>
      <c r="C13" s="54" t="s">
        <v>896</v>
      </c>
      <c r="D13" s="114">
        <f t="shared" si="0"/>
        <v>1000</v>
      </c>
      <c r="E13" s="65">
        <v>950</v>
      </c>
      <c r="F13" s="65"/>
      <c r="G13" s="65"/>
      <c r="H13" s="188"/>
      <c r="I13" s="65">
        <v>50</v>
      </c>
      <c r="J13" s="65"/>
      <c r="K13" s="65"/>
      <c r="L13" s="102"/>
      <c r="M13" s="566"/>
    </row>
    <row r="14" spans="1:25" ht="13.5" customHeight="1">
      <c r="B14" s="347"/>
      <c r="C14" s="54"/>
      <c r="D14" s="118">
        <f t="shared" si="0"/>
        <v>0</v>
      </c>
      <c r="E14" s="161"/>
      <c r="F14" s="120"/>
      <c r="G14" s="120"/>
      <c r="H14" s="154"/>
      <c r="I14" s="161"/>
      <c r="J14" s="125"/>
      <c r="K14" s="125"/>
      <c r="L14" s="121"/>
      <c r="M14" s="567"/>
    </row>
    <row r="15" spans="1:25" ht="13.5" customHeight="1">
      <c r="A15" s="169" t="s">
        <v>779</v>
      </c>
      <c r="B15" s="347"/>
      <c r="C15" s="24" t="s">
        <v>272</v>
      </c>
      <c r="D15" s="114">
        <f t="shared" si="0"/>
        <v>1800</v>
      </c>
      <c r="E15" s="65"/>
      <c r="F15" s="65">
        <v>1250</v>
      </c>
      <c r="G15" s="65"/>
      <c r="H15" s="188">
        <v>500</v>
      </c>
      <c r="I15" s="65"/>
      <c r="J15" s="65">
        <v>50</v>
      </c>
      <c r="K15" s="65"/>
      <c r="L15" s="102"/>
      <c r="M15" s="566" t="s">
        <v>442</v>
      </c>
    </row>
    <row r="16" spans="1:25" ht="13.5" customHeight="1">
      <c r="B16" s="347"/>
      <c r="C16" s="343"/>
      <c r="D16" s="118">
        <f t="shared" si="0"/>
        <v>0</v>
      </c>
      <c r="E16" s="125"/>
      <c r="F16" s="159"/>
      <c r="G16" s="125"/>
      <c r="H16" s="209"/>
      <c r="I16" s="125"/>
      <c r="J16" s="159"/>
      <c r="K16" s="125"/>
      <c r="L16" s="121"/>
      <c r="M16" s="567"/>
    </row>
    <row r="17" spans="1:13" ht="13.5" customHeight="1">
      <c r="B17" s="514" t="s">
        <v>96</v>
      </c>
      <c r="C17" s="515"/>
      <c r="D17" s="130">
        <f t="shared" si="0"/>
        <v>3050</v>
      </c>
      <c r="E17" s="116">
        <f>SUM(E11,E13,E15)</f>
        <v>950</v>
      </c>
      <c r="F17" s="116">
        <f t="shared" ref="F17:K18" si="1">SUM(F11,F13,F15)</f>
        <v>1250</v>
      </c>
      <c r="G17" s="116">
        <f t="shared" si="1"/>
        <v>200</v>
      </c>
      <c r="H17" s="182">
        <f t="shared" si="1"/>
        <v>500</v>
      </c>
      <c r="I17" s="116">
        <f t="shared" si="1"/>
        <v>50</v>
      </c>
      <c r="J17" s="116">
        <f t="shared" si="1"/>
        <v>50</v>
      </c>
      <c r="K17" s="116">
        <f t="shared" si="1"/>
        <v>50</v>
      </c>
      <c r="L17" s="117">
        <f>SUM(L11,L15)</f>
        <v>0</v>
      </c>
      <c r="M17" s="566"/>
    </row>
    <row r="18" spans="1:13" ht="13.5" customHeight="1">
      <c r="B18" s="516"/>
      <c r="C18" s="517"/>
      <c r="D18" s="128">
        <f>SUM(E18:L18)</f>
        <v>0</v>
      </c>
      <c r="E18" s="120">
        <f>SUM(E12,E14,E16)</f>
        <v>0</v>
      </c>
      <c r="F18" s="120">
        <f t="shared" si="1"/>
        <v>0</v>
      </c>
      <c r="G18" s="120">
        <f t="shared" si="1"/>
        <v>0</v>
      </c>
      <c r="H18" s="154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1">
        <f>SUM(L12,L16)</f>
        <v>0</v>
      </c>
      <c r="M18" s="567"/>
    </row>
    <row r="19" spans="1:13" ht="13.5" customHeight="1">
      <c r="B19" s="176" t="s">
        <v>97</v>
      </c>
      <c r="C19" s="387" t="s">
        <v>98</v>
      </c>
      <c r="D19" s="130">
        <f t="shared" si="0"/>
        <v>9000</v>
      </c>
      <c r="E19" s="136">
        <f>SUM(E21,E23,E25,E27)</f>
        <v>7500</v>
      </c>
      <c r="F19" s="136">
        <f t="shared" ref="F19:L20" si="2">SUM(F21,F23,F25,F27)</f>
        <v>0</v>
      </c>
      <c r="G19" s="136">
        <f t="shared" si="2"/>
        <v>0</v>
      </c>
      <c r="H19" s="212">
        <f t="shared" si="2"/>
        <v>0</v>
      </c>
      <c r="I19" s="136">
        <f t="shared" si="2"/>
        <v>1250</v>
      </c>
      <c r="J19" s="136">
        <f t="shared" si="2"/>
        <v>0</v>
      </c>
      <c r="K19" s="136">
        <f t="shared" si="2"/>
        <v>250</v>
      </c>
      <c r="L19" s="124">
        <f t="shared" si="2"/>
        <v>0</v>
      </c>
      <c r="M19" s="566"/>
    </row>
    <row r="20" spans="1:13" ht="13.5" customHeight="1">
      <c r="B20" s="20"/>
      <c r="C20" s="388"/>
      <c r="D20" s="138">
        <f t="shared" si="0"/>
        <v>0</v>
      </c>
      <c r="E20" s="143">
        <f>SUM(E22,E24,E26,E28)</f>
        <v>0</v>
      </c>
      <c r="F20" s="143">
        <f t="shared" si="2"/>
        <v>0</v>
      </c>
      <c r="G20" s="143">
        <f t="shared" si="2"/>
        <v>0</v>
      </c>
      <c r="H20" s="214">
        <f t="shared" si="2"/>
        <v>0</v>
      </c>
      <c r="I20" s="143">
        <f t="shared" si="2"/>
        <v>0</v>
      </c>
      <c r="J20" s="143">
        <f t="shared" si="2"/>
        <v>0</v>
      </c>
      <c r="K20" s="143">
        <f t="shared" si="2"/>
        <v>0</v>
      </c>
      <c r="L20" s="144">
        <f t="shared" si="2"/>
        <v>0</v>
      </c>
      <c r="M20" s="567"/>
    </row>
    <row r="21" spans="1:13" ht="13.5" customHeight="1">
      <c r="A21" s="169" t="s">
        <v>780</v>
      </c>
      <c r="B21" s="347"/>
      <c r="C21" s="389" t="s">
        <v>408</v>
      </c>
      <c r="D21" s="130">
        <f t="shared" si="0"/>
        <v>4100</v>
      </c>
      <c r="E21" s="65">
        <v>3300</v>
      </c>
      <c r="F21" s="65"/>
      <c r="G21" s="65"/>
      <c r="H21" s="188"/>
      <c r="I21" s="65">
        <v>700</v>
      </c>
      <c r="J21" s="65"/>
      <c r="K21" s="65">
        <v>100</v>
      </c>
      <c r="L21" s="102"/>
      <c r="M21" s="566"/>
    </row>
    <row r="22" spans="1:13" ht="13.5" customHeight="1">
      <c r="B22" s="347"/>
      <c r="C22" s="343"/>
      <c r="D22" s="128">
        <f t="shared" si="0"/>
        <v>0</v>
      </c>
      <c r="E22" s="159"/>
      <c r="F22" s="125"/>
      <c r="G22" s="125"/>
      <c r="H22" s="207"/>
      <c r="I22" s="159"/>
      <c r="J22" s="125"/>
      <c r="K22" s="159"/>
      <c r="L22" s="121"/>
      <c r="M22" s="567"/>
    </row>
    <row r="23" spans="1:13" ht="13.5" customHeight="1">
      <c r="A23" s="169" t="s">
        <v>781</v>
      </c>
      <c r="B23" s="347"/>
      <c r="C23" s="390" t="s">
        <v>409</v>
      </c>
      <c r="D23" s="130">
        <f t="shared" si="0"/>
        <v>1300</v>
      </c>
      <c r="E23" s="65">
        <v>1100</v>
      </c>
      <c r="F23" s="65"/>
      <c r="G23" s="65"/>
      <c r="H23" s="188"/>
      <c r="I23" s="65">
        <v>150</v>
      </c>
      <c r="J23" s="65"/>
      <c r="K23" s="65">
        <v>50</v>
      </c>
      <c r="L23" s="102"/>
      <c r="M23" s="566" t="s">
        <v>462</v>
      </c>
    </row>
    <row r="24" spans="1:13" ht="13.5" customHeight="1">
      <c r="B24" s="347"/>
      <c r="C24" s="391"/>
      <c r="D24" s="128">
        <f t="shared" si="0"/>
        <v>0</v>
      </c>
      <c r="E24" s="161"/>
      <c r="F24" s="120"/>
      <c r="G24" s="120"/>
      <c r="H24" s="154"/>
      <c r="I24" s="161"/>
      <c r="J24" s="120"/>
      <c r="K24" s="161"/>
      <c r="L24" s="121"/>
      <c r="M24" s="567"/>
    </row>
    <row r="25" spans="1:13" ht="13.5" customHeight="1">
      <c r="A25" s="169" t="s">
        <v>782</v>
      </c>
      <c r="B25" s="347"/>
      <c r="C25" s="390" t="s">
        <v>410</v>
      </c>
      <c r="D25" s="130">
        <f t="shared" si="0"/>
        <v>1950</v>
      </c>
      <c r="E25" s="65">
        <v>1700</v>
      </c>
      <c r="F25" s="65"/>
      <c r="G25" s="65"/>
      <c r="H25" s="188"/>
      <c r="I25" s="65">
        <v>200</v>
      </c>
      <c r="J25" s="65"/>
      <c r="K25" s="65">
        <v>50</v>
      </c>
      <c r="L25" s="102"/>
      <c r="M25" s="566"/>
    </row>
    <row r="26" spans="1:13" ht="13.5" customHeight="1">
      <c r="B26" s="347"/>
      <c r="C26" s="391"/>
      <c r="D26" s="128">
        <f t="shared" si="0"/>
        <v>0</v>
      </c>
      <c r="E26" s="159"/>
      <c r="F26" s="125"/>
      <c r="G26" s="125"/>
      <c r="H26" s="207"/>
      <c r="I26" s="159"/>
      <c r="J26" s="125"/>
      <c r="K26" s="159"/>
      <c r="L26" s="121"/>
      <c r="M26" s="567"/>
    </row>
    <row r="27" spans="1:13" ht="13.5" customHeight="1">
      <c r="A27" s="169" t="s">
        <v>783</v>
      </c>
      <c r="B27" s="347"/>
      <c r="C27" s="390" t="s">
        <v>411</v>
      </c>
      <c r="D27" s="130">
        <f t="shared" si="0"/>
        <v>1650</v>
      </c>
      <c r="E27" s="65">
        <v>1400</v>
      </c>
      <c r="F27" s="65"/>
      <c r="G27" s="65"/>
      <c r="H27" s="188"/>
      <c r="I27" s="65">
        <v>200</v>
      </c>
      <c r="J27" s="65"/>
      <c r="K27" s="65">
        <v>50</v>
      </c>
      <c r="L27" s="102"/>
      <c r="M27" s="566"/>
    </row>
    <row r="28" spans="1:13" ht="13.5" customHeight="1">
      <c r="B28" s="347"/>
      <c r="C28" s="391"/>
      <c r="D28" s="128">
        <f t="shared" si="0"/>
        <v>0</v>
      </c>
      <c r="E28" s="161"/>
      <c r="F28" s="120"/>
      <c r="G28" s="120"/>
      <c r="H28" s="154"/>
      <c r="I28" s="161"/>
      <c r="J28" s="120"/>
      <c r="K28" s="161"/>
      <c r="L28" s="121"/>
      <c r="M28" s="567"/>
    </row>
    <row r="29" spans="1:13" ht="13.5" customHeight="1">
      <c r="A29" s="169" t="s">
        <v>784</v>
      </c>
      <c r="B29" s="347"/>
      <c r="C29" s="13" t="s">
        <v>99</v>
      </c>
      <c r="D29" s="130">
        <f t="shared" si="0"/>
        <v>1300</v>
      </c>
      <c r="E29" s="65">
        <v>1100</v>
      </c>
      <c r="F29" s="65"/>
      <c r="G29" s="65"/>
      <c r="H29" s="188"/>
      <c r="I29" s="65">
        <v>150</v>
      </c>
      <c r="J29" s="65"/>
      <c r="K29" s="65">
        <v>50</v>
      </c>
      <c r="L29" s="102"/>
      <c r="M29" s="566"/>
    </row>
    <row r="30" spans="1:13" ht="13.5" customHeight="1">
      <c r="B30" s="347"/>
      <c r="C30" s="392" t="s">
        <v>219</v>
      </c>
      <c r="D30" s="128">
        <f t="shared" si="0"/>
        <v>0</v>
      </c>
      <c r="E30" s="161"/>
      <c r="F30" s="120"/>
      <c r="G30" s="120"/>
      <c r="H30" s="154"/>
      <c r="I30" s="161"/>
      <c r="J30" s="120"/>
      <c r="K30" s="161"/>
      <c r="L30" s="121"/>
      <c r="M30" s="567"/>
    </row>
    <row r="31" spans="1:13" ht="13.5" customHeight="1">
      <c r="A31" s="421" t="s">
        <v>895</v>
      </c>
      <c r="B31" s="347"/>
      <c r="C31" s="13" t="s">
        <v>100</v>
      </c>
      <c r="D31" s="130">
        <f t="shared" si="0"/>
        <v>3450</v>
      </c>
      <c r="E31" s="65"/>
      <c r="F31" s="65">
        <v>1450</v>
      </c>
      <c r="G31" s="65">
        <v>1950</v>
      </c>
      <c r="H31" s="188"/>
      <c r="I31" s="65"/>
      <c r="J31" s="65"/>
      <c r="K31" s="65"/>
      <c r="L31" s="105">
        <v>50</v>
      </c>
      <c r="M31" s="566" t="s">
        <v>523</v>
      </c>
    </row>
    <row r="32" spans="1:13" ht="13.5" customHeight="1">
      <c r="B32" s="347"/>
      <c r="C32" s="343"/>
      <c r="D32" s="128">
        <f t="shared" si="0"/>
        <v>0</v>
      </c>
      <c r="E32" s="125"/>
      <c r="F32" s="159"/>
      <c r="G32" s="159"/>
      <c r="H32" s="207"/>
      <c r="I32" s="125"/>
      <c r="J32" s="125"/>
      <c r="K32" s="125"/>
      <c r="L32" s="163"/>
      <c r="M32" s="567"/>
    </row>
    <row r="33" spans="1:13" ht="13.5" customHeight="1">
      <c r="A33" s="169" t="s">
        <v>785</v>
      </c>
      <c r="B33" s="347"/>
      <c r="C33" s="13" t="s">
        <v>101</v>
      </c>
      <c r="D33" s="130">
        <f t="shared" si="0"/>
        <v>1750</v>
      </c>
      <c r="E33" s="65"/>
      <c r="F33" s="65">
        <v>700</v>
      </c>
      <c r="G33" s="65">
        <v>1050</v>
      </c>
      <c r="H33" s="188"/>
      <c r="I33" s="65"/>
      <c r="J33" s="65"/>
      <c r="K33" s="65"/>
      <c r="L33" s="102"/>
      <c r="M33" s="566" t="s">
        <v>478</v>
      </c>
    </row>
    <row r="34" spans="1:13" ht="13.5" customHeight="1">
      <c r="B34" s="347"/>
      <c r="C34" s="343"/>
      <c r="D34" s="128">
        <f t="shared" si="0"/>
        <v>0</v>
      </c>
      <c r="E34" s="120"/>
      <c r="F34" s="161"/>
      <c r="G34" s="161"/>
      <c r="H34" s="154"/>
      <c r="I34" s="120"/>
      <c r="J34" s="120"/>
      <c r="K34" s="120"/>
      <c r="L34" s="121"/>
      <c r="M34" s="567"/>
    </row>
    <row r="35" spans="1:13" ht="13.5" customHeight="1">
      <c r="A35" s="169" t="s">
        <v>786</v>
      </c>
      <c r="B35" s="347"/>
      <c r="C35" s="366" t="s">
        <v>5</v>
      </c>
      <c r="D35" s="130">
        <f t="shared" si="0"/>
        <v>2050</v>
      </c>
      <c r="E35" s="65"/>
      <c r="F35" s="65">
        <v>750</v>
      </c>
      <c r="G35" s="65">
        <v>1300</v>
      </c>
      <c r="H35" s="188"/>
      <c r="I35" s="65"/>
      <c r="J35" s="65"/>
      <c r="K35" s="65"/>
      <c r="L35" s="102"/>
      <c r="M35" s="566" t="s">
        <v>877</v>
      </c>
    </row>
    <row r="36" spans="1:13" ht="13.5" customHeight="1">
      <c r="B36" s="347"/>
      <c r="C36" s="392" t="s">
        <v>219</v>
      </c>
      <c r="D36" s="128">
        <f t="shared" si="0"/>
        <v>0</v>
      </c>
      <c r="E36" s="120"/>
      <c r="F36" s="161"/>
      <c r="G36" s="161"/>
      <c r="H36" s="154"/>
      <c r="I36" s="120"/>
      <c r="J36" s="120"/>
      <c r="K36" s="120"/>
      <c r="L36" s="121"/>
      <c r="M36" s="567"/>
    </row>
    <row r="37" spans="1:13" ht="13.5" customHeight="1">
      <c r="A37" s="169" t="s">
        <v>787</v>
      </c>
      <c r="B37" s="347"/>
      <c r="C37" s="13" t="s">
        <v>102</v>
      </c>
      <c r="D37" s="130">
        <f t="shared" si="0"/>
        <v>2850</v>
      </c>
      <c r="E37" s="65"/>
      <c r="F37" s="65">
        <v>1750</v>
      </c>
      <c r="G37" s="65"/>
      <c r="H37" s="188">
        <v>850</v>
      </c>
      <c r="I37" s="65"/>
      <c r="J37" s="65">
        <v>250</v>
      </c>
      <c r="K37" s="65"/>
      <c r="L37" s="102"/>
      <c r="M37" s="566" t="s">
        <v>505</v>
      </c>
    </row>
    <row r="38" spans="1:13" ht="13.5" customHeight="1">
      <c r="B38" s="347"/>
      <c r="C38" s="343"/>
      <c r="D38" s="128">
        <f t="shared" si="0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788</v>
      </c>
      <c r="B39" s="347"/>
      <c r="C39" s="13" t="s">
        <v>103</v>
      </c>
      <c r="D39" s="130">
        <f t="shared" ref="D39:D54" si="3">SUM(E39:L39)</f>
        <v>2050</v>
      </c>
      <c r="E39" s="65"/>
      <c r="F39" s="65">
        <v>1200</v>
      </c>
      <c r="G39" s="65"/>
      <c r="H39" s="188">
        <v>700</v>
      </c>
      <c r="I39" s="65"/>
      <c r="J39" s="65">
        <v>150</v>
      </c>
      <c r="K39" s="65"/>
      <c r="L39" s="102"/>
      <c r="M39" s="566" t="s">
        <v>506</v>
      </c>
    </row>
    <row r="40" spans="1:13" ht="13.5" customHeight="1">
      <c r="B40" s="347"/>
      <c r="C40" s="343"/>
      <c r="D40" s="128">
        <f t="shared" si="3"/>
        <v>0</v>
      </c>
      <c r="E40" s="120"/>
      <c r="F40" s="161"/>
      <c r="G40" s="120"/>
      <c r="H40" s="208"/>
      <c r="I40" s="120"/>
      <c r="J40" s="161"/>
      <c r="K40" s="120"/>
      <c r="L40" s="121"/>
      <c r="M40" s="567"/>
    </row>
    <row r="41" spans="1:13" ht="13.5" customHeight="1">
      <c r="A41" s="169" t="s">
        <v>789</v>
      </c>
      <c r="B41" s="347"/>
      <c r="C41" s="541" t="s">
        <v>217</v>
      </c>
      <c r="D41" s="130">
        <f t="shared" si="3"/>
        <v>1700</v>
      </c>
      <c r="E41" s="65"/>
      <c r="F41" s="65">
        <v>900</v>
      </c>
      <c r="G41" s="65"/>
      <c r="H41" s="188">
        <v>600</v>
      </c>
      <c r="I41" s="65"/>
      <c r="J41" s="65">
        <v>200</v>
      </c>
      <c r="K41" s="65"/>
      <c r="L41" s="102"/>
      <c r="M41" s="566"/>
    </row>
    <row r="42" spans="1:13" ht="13.5" customHeight="1">
      <c r="B42" s="347"/>
      <c r="C42" s="556"/>
      <c r="D42" s="128">
        <f t="shared" si="3"/>
        <v>0</v>
      </c>
      <c r="E42" s="125"/>
      <c r="F42" s="159"/>
      <c r="G42" s="125"/>
      <c r="H42" s="209"/>
      <c r="I42" s="125"/>
      <c r="J42" s="159"/>
      <c r="K42" s="125"/>
      <c r="L42" s="121"/>
      <c r="M42" s="567"/>
    </row>
    <row r="43" spans="1:13" ht="13.5" customHeight="1">
      <c r="B43" s="514" t="s">
        <v>104</v>
      </c>
      <c r="C43" s="515"/>
      <c r="D43" s="130">
        <f>SUM(D19,D29,D31,D33,D35,D37,D39,D41)</f>
        <v>24150</v>
      </c>
      <c r="E43" s="116">
        <f>SUM(E19,E29,E31,E33,E35,E37,E39,E41)</f>
        <v>8600</v>
      </c>
      <c r="F43" s="116">
        <f t="shared" ref="F43:L43" si="4">SUM(F19,F29,F31,F33,F35,F37,F39,F41)</f>
        <v>6750</v>
      </c>
      <c r="G43" s="116">
        <f t="shared" si="4"/>
        <v>4300</v>
      </c>
      <c r="H43" s="182">
        <f t="shared" si="4"/>
        <v>2150</v>
      </c>
      <c r="I43" s="116">
        <f t="shared" si="4"/>
        <v>1400</v>
      </c>
      <c r="J43" s="116">
        <f t="shared" si="4"/>
        <v>600</v>
      </c>
      <c r="K43" s="116">
        <f t="shared" si="4"/>
        <v>300</v>
      </c>
      <c r="L43" s="117">
        <f t="shared" si="4"/>
        <v>50</v>
      </c>
      <c r="M43" s="566"/>
    </row>
    <row r="44" spans="1:13" ht="13.5" customHeight="1">
      <c r="B44" s="516"/>
      <c r="C44" s="517"/>
      <c r="D44" s="128">
        <f>SUM(D20,D30,D32,D34,D36,D38,D40,D42)</f>
        <v>0</v>
      </c>
      <c r="E44" s="120">
        <f t="shared" ref="E44:L44" si="5">SUM(E20,E30,E32,E34,E36,E38,E40,E42)</f>
        <v>0</v>
      </c>
      <c r="F44" s="120">
        <f t="shared" si="5"/>
        <v>0</v>
      </c>
      <c r="G44" s="120">
        <f t="shared" si="5"/>
        <v>0</v>
      </c>
      <c r="H44" s="154">
        <f t="shared" si="5"/>
        <v>0</v>
      </c>
      <c r="I44" s="120">
        <f t="shared" si="5"/>
        <v>0</v>
      </c>
      <c r="J44" s="120">
        <f t="shared" si="5"/>
        <v>0</v>
      </c>
      <c r="K44" s="120">
        <f t="shared" si="5"/>
        <v>0</v>
      </c>
      <c r="L44" s="121">
        <f t="shared" si="5"/>
        <v>0</v>
      </c>
      <c r="M44" s="567"/>
    </row>
    <row r="45" spans="1:13" ht="13.5" customHeight="1">
      <c r="A45" s="169" t="s">
        <v>790</v>
      </c>
      <c r="B45" s="23" t="s">
        <v>105</v>
      </c>
      <c r="C45" s="13" t="s">
        <v>443</v>
      </c>
      <c r="D45" s="130">
        <f t="shared" si="3"/>
        <v>2100</v>
      </c>
      <c r="E45" s="65">
        <v>1850</v>
      </c>
      <c r="F45" s="65"/>
      <c r="G45" s="65"/>
      <c r="H45" s="188"/>
      <c r="I45" s="65">
        <v>150</v>
      </c>
      <c r="J45" s="65">
        <v>50</v>
      </c>
      <c r="K45" s="65">
        <v>50</v>
      </c>
      <c r="L45" s="102"/>
      <c r="M45" s="566"/>
    </row>
    <row r="46" spans="1:13" ht="13.5" customHeight="1">
      <c r="B46" s="29"/>
      <c r="C46" s="343"/>
      <c r="D46" s="128">
        <f t="shared" si="3"/>
        <v>0</v>
      </c>
      <c r="E46" s="161"/>
      <c r="F46" s="120"/>
      <c r="G46" s="120"/>
      <c r="H46" s="154"/>
      <c r="I46" s="161"/>
      <c r="J46" s="161"/>
      <c r="K46" s="161"/>
      <c r="L46" s="121"/>
      <c r="M46" s="567"/>
    </row>
    <row r="47" spans="1:13" ht="13.5" customHeight="1">
      <c r="A47" s="169" t="s">
        <v>761</v>
      </c>
      <c r="B47" s="347" t="s">
        <v>106</v>
      </c>
      <c r="C47" s="13" t="s">
        <v>571</v>
      </c>
      <c r="D47" s="130">
        <f t="shared" si="3"/>
        <v>2700</v>
      </c>
      <c r="E47" s="65">
        <v>2450</v>
      </c>
      <c r="F47" s="65"/>
      <c r="G47" s="65"/>
      <c r="H47" s="188"/>
      <c r="I47" s="65">
        <v>250</v>
      </c>
      <c r="J47" s="65"/>
      <c r="K47" s="65"/>
      <c r="L47" s="102"/>
      <c r="M47" s="566"/>
    </row>
    <row r="48" spans="1:13" ht="13.5" customHeight="1">
      <c r="B48" s="347"/>
      <c r="C48" s="343"/>
      <c r="D48" s="128">
        <f t="shared" si="3"/>
        <v>0</v>
      </c>
      <c r="E48" s="161"/>
      <c r="F48" s="120"/>
      <c r="G48" s="120"/>
      <c r="H48" s="154"/>
      <c r="I48" s="161"/>
      <c r="J48" s="120"/>
      <c r="K48" s="120"/>
      <c r="L48" s="121"/>
      <c r="M48" s="567"/>
    </row>
    <row r="49" spans="1:25" ht="13.5" customHeight="1">
      <c r="A49" s="169" t="s">
        <v>791</v>
      </c>
      <c r="B49" s="347"/>
      <c r="C49" s="13" t="s">
        <v>107</v>
      </c>
      <c r="D49" s="130">
        <f t="shared" si="3"/>
        <v>1050</v>
      </c>
      <c r="E49" s="65"/>
      <c r="F49" s="65">
        <v>400</v>
      </c>
      <c r="G49" s="65">
        <v>600</v>
      </c>
      <c r="H49" s="188"/>
      <c r="I49" s="65"/>
      <c r="J49" s="65"/>
      <c r="K49" s="65">
        <v>50</v>
      </c>
      <c r="L49" s="102"/>
      <c r="M49" s="566" t="s">
        <v>522</v>
      </c>
    </row>
    <row r="50" spans="1:25" ht="13.5" customHeight="1">
      <c r="B50" s="347"/>
      <c r="C50" s="343"/>
      <c r="D50" s="128">
        <f t="shared" si="3"/>
        <v>0</v>
      </c>
      <c r="E50" s="125"/>
      <c r="F50" s="159"/>
      <c r="G50" s="159"/>
      <c r="H50" s="207"/>
      <c r="I50" s="125"/>
      <c r="J50" s="125"/>
      <c r="K50" s="159"/>
      <c r="L50" s="121"/>
      <c r="M50" s="567"/>
    </row>
    <row r="51" spans="1:25" ht="13.5" customHeight="1">
      <c r="A51" s="169" t="s">
        <v>762</v>
      </c>
      <c r="B51" s="347"/>
      <c r="C51" s="13" t="s">
        <v>501</v>
      </c>
      <c r="D51" s="130">
        <f t="shared" si="3"/>
        <v>3650</v>
      </c>
      <c r="E51" s="65"/>
      <c r="F51" s="65">
        <v>2450</v>
      </c>
      <c r="G51" s="65"/>
      <c r="H51" s="188">
        <v>1100</v>
      </c>
      <c r="I51" s="65"/>
      <c r="J51" s="65">
        <v>100</v>
      </c>
      <c r="K51" s="65"/>
      <c r="L51" s="102"/>
      <c r="M51" s="566" t="s">
        <v>442</v>
      </c>
    </row>
    <row r="52" spans="1:25" ht="13.5" customHeight="1">
      <c r="B52" s="347"/>
      <c r="C52" s="343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B53" s="514" t="s">
        <v>108</v>
      </c>
      <c r="C53" s="515"/>
      <c r="D53" s="130">
        <f t="shared" si="3"/>
        <v>7400</v>
      </c>
      <c r="E53" s="116">
        <f t="shared" ref="E53:L54" si="6">SUM(E47,E49,E51)</f>
        <v>2450</v>
      </c>
      <c r="F53" s="116">
        <f t="shared" si="6"/>
        <v>2850</v>
      </c>
      <c r="G53" s="116">
        <f t="shared" si="6"/>
        <v>600</v>
      </c>
      <c r="H53" s="182">
        <f t="shared" si="6"/>
        <v>1100</v>
      </c>
      <c r="I53" s="116">
        <f t="shared" si="6"/>
        <v>250</v>
      </c>
      <c r="J53" s="116">
        <f t="shared" si="6"/>
        <v>100</v>
      </c>
      <c r="K53" s="116">
        <f t="shared" si="6"/>
        <v>50</v>
      </c>
      <c r="L53" s="117">
        <f t="shared" si="6"/>
        <v>0</v>
      </c>
      <c r="M53" s="566"/>
    </row>
    <row r="54" spans="1:25" ht="13.5" customHeight="1">
      <c r="B54" s="516"/>
      <c r="C54" s="517"/>
      <c r="D54" s="128">
        <f t="shared" si="3"/>
        <v>0</v>
      </c>
      <c r="E54" s="139">
        <f t="shared" si="6"/>
        <v>0</v>
      </c>
      <c r="F54" s="139">
        <f t="shared" si="6"/>
        <v>0</v>
      </c>
      <c r="G54" s="139">
        <f t="shared" si="6"/>
        <v>0</v>
      </c>
      <c r="H54" s="152">
        <f t="shared" si="6"/>
        <v>0</v>
      </c>
      <c r="I54" s="120">
        <f t="shared" si="6"/>
        <v>0</v>
      </c>
      <c r="J54" s="139">
        <f t="shared" si="6"/>
        <v>0</v>
      </c>
      <c r="K54" s="139">
        <f t="shared" si="6"/>
        <v>0</v>
      </c>
      <c r="L54" s="140">
        <f t="shared" si="6"/>
        <v>0</v>
      </c>
      <c r="M54" s="567"/>
    </row>
    <row r="55" spans="1:25" ht="15" customHeight="1">
      <c r="B55" s="533" t="s">
        <v>0</v>
      </c>
      <c r="C55" s="533"/>
      <c r="D55" s="247" t="str">
        <f>市郡別合計!$B$1</f>
        <v>Ver.1.02</v>
      </c>
      <c r="E55" s="513" t="s">
        <v>335</v>
      </c>
      <c r="F55" s="513"/>
      <c r="G55" s="513"/>
      <c r="H55" s="406" t="s">
        <v>619</v>
      </c>
      <c r="I55" s="405"/>
      <c r="J55" s="405"/>
      <c r="K55" s="405"/>
      <c r="L55" s="233"/>
      <c r="M55" s="346" t="str">
        <f>市郡別合計!$I$1</f>
        <v>2025/11/15 改定部数</v>
      </c>
      <c r="O55" s="404"/>
    </row>
    <row r="56" spans="1:25" s="233" customFormat="1" ht="13.5" customHeight="1">
      <c r="B56" s="506" t="s">
        <v>250</v>
      </c>
      <c r="C56" s="507"/>
      <c r="D56" s="507"/>
      <c r="E56" s="508"/>
      <c r="F56" s="473" t="s">
        <v>245</v>
      </c>
      <c r="G56" s="474"/>
      <c r="H56" s="474"/>
      <c r="I56" s="475"/>
      <c r="J56" s="482" t="s">
        <v>275</v>
      </c>
      <c r="K56" s="483"/>
      <c r="L56" s="484"/>
      <c r="M56" s="348" t="s">
        <v>249</v>
      </c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</row>
    <row r="57" spans="1:25" s="233" customFormat="1" ht="13.5" customHeight="1">
      <c r="B57" s="500">
        <f>市郡別合計!$A$3</f>
        <v>0</v>
      </c>
      <c r="C57" s="501"/>
      <c r="D57" s="501"/>
      <c r="E57" s="502"/>
      <c r="F57" s="527">
        <f>市郡別合計!$C$3</f>
        <v>0</v>
      </c>
      <c r="G57" s="528"/>
      <c r="H57" s="528"/>
      <c r="I57" s="529"/>
      <c r="J57" s="485">
        <f>市郡別合計!$F$3</f>
        <v>0</v>
      </c>
      <c r="K57" s="486"/>
      <c r="L57" s="487"/>
      <c r="M57" s="518">
        <f>市郡別合計!$I$3</f>
        <v>0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03"/>
      <c r="C58" s="504"/>
      <c r="D58" s="504"/>
      <c r="E58" s="505"/>
      <c r="F58" s="530"/>
      <c r="G58" s="531"/>
      <c r="H58" s="531"/>
      <c r="I58" s="532"/>
      <c r="J58" s="488"/>
      <c r="K58" s="489"/>
      <c r="L58" s="490"/>
      <c r="M58" s="519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53" t="s">
        <v>251</v>
      </c>
      <c r="C59" s="554"/>
      <c r="D59" s="554"/>
      <c r="E59" s="554"/>
      <c r="F59" s="555"/>
      <c r="G59" s="491" t="s">
        <v>252</v>
      </c>
      <c r="H59" s="492"/>
      <c r="I59" s="492"/>
      <c r="J59" s="492"/>
      <c r="K59" s="493"/>
      <c r="L59" s="13" t="s">
        <v>247</v>
      </c>
      <c r="M59" s="349" t="s">
        <v>248</v>
      </c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494">
        <f>市郡別合計!$A$6</f>
        <v>0</v>
      </c>
      <c r="C60" s="495"/>
      <c r="D60" s="495"/>
      <c r="E60" s="495"/>
      <c r="F60" s="496"/>
      <c r="G60" s="547">
        <f>市郡別合計!$D$6</f>
        <v>0</v>
      </c>
      <c r="H60" s="548"/>
      <c r="I60" s="548"/>
      <c r="J60" s="548"/>
      <c r="K60" s="549"/>
      <c r="L60" s="476">
        <f>市郡別合計!$G$6</f>
        <v>0</v>
      </c>
      <c r="M60" s="478">
        <f>市郡別合計!$H$6</f>
        <v>0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497"/>
      <c r="C61" s="498"/>
      <c r="D61" s="498"/>
      <c r="E61" s="498"/>
      <c r="F61" s="499"/>
      <c r="G61" s="550"/>
      <c r="H61" s="551"/>
      <c r="I61" s="551"/>
      <c r="J61" s="551"/>
      <c r="K61" s="552"/>
      <c r="L61" s="477"/>
      <c r="M61" s="479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ht="4.5" customHeight="1">
      <c r="B62" s="26"/>
      <c r="C62" s="26"/>
      <c r="D62" s="27"/>
      <c r="E62" s="26"/>
      <c r="F62" s="26"/>
      <c r="G62" s="26"/>
      <c r="H62" s="26"/>
      <c r="I62" s="26"/>
      <c r="J62" s="28"/>
      <c r="K62" s="28"/>
      <c r="L62" s="28"/>
      <c r="M62" s="28"/>
    </row>
    <row r="63" spans="1:25" ht="13.5" customHeight="1">
      <c r="B63" s="525" t="s">
        <v>1</v>
      </c>
      <c r="C63" s="526"/>
      <c r="D63" s="3" t="s">
        <v>2</v>
      </c>
      <c r="E63" s="4" t="s">
        <v>4</v>
      </c>
      <c r="F63" s="4" t="s">
        <v>7</v>
      </c>
      <c r="G63" s="4" t="s">
        <v>5</v>
      </c>
      <c r="H63" s="201" t="s">
        <v>6</v>
      </c>
      <c r="I63" s="4" t="s">
        <v>3</v>
      </c>
      <c r="J63" s="4" t="s">
        <v>8</v>
      </c>
      <c r="K63" s="4" t="s">
        <v>497</v>
      </c>
      <c r="L63" s="5" t="s">
        <v>9</v>
      </c>
      <c r="M63" s="5" t="s">
        <v>431</v>
      </c>
    </row>
    <row r="64" spans="1:25" ht="13.5" customHeight="1">
      <c r="A64" s="169" t="s">
        <v>763</v>
      </c>
      <c r="B64" s="347" t="s">
        <v>109</v>
      </c>
      <c r="C64" s="13" t="s">
        <v>110</v>
      </c>
      <c r="D64" s="130">
        <f t="shared" ref="D64:D95" si="7">SUM(E64:L64)</f>
        <v>1050</v>
      </c>
      <c r="E64" s="65"/>
      <c r="F64" s="65">
        <v>400</v>
      </c>
      <c r="G64" s="65">
        <v>650</v>
      </c>
      <c r="H64" s="188"/>
      <c r="I64" s="65"/>
      <c r="J64" s="65"/>
      <c r="K64" s="65"/>
      <c r="L64" s="102"/>
      <c r="M64" s="566" t="s">
        <v>878</v>
      </c>
    </row>
    <row r="65" spans="1:13" ht="13.5" customHeight="1">
      <c r="B65" s="347"/>
      <c r="C65" s="343"/>
      <c r="D65" s="128">
        <f t="shared" si="7"/>
        <v>0</v>
      </c>
      <c r="E65" s="125"/>
      <c r="F65" s="159"/>
      <c r="G65" s="159"/>
      <c r="H65" s="207"/>
      <c r="I65" s="125"/>
      <c r="J65" s="125"/>
      <c r="K65" s="125"/>
      <c r="L65" s="121"/>
      <c r="M65" s="567"/>
    </row>
    <row r="66" spans="1:13" ht="13.5" customHeight="1">
      <c r="A66" s="169" t="s">
        <v>792</v>
      </c>
      <c r="B66" s="347"/>
      <c r="C66" s="13" t="s">
        <v>606</v>
      </c>
      <c r="D66" s="130">
        <f t="shared" si="7"/>
        <v>2400</v>
      </c>
      <c r="E66" s="65"/>
      <c r="F66" s="65">
        <v>1800</v>
      </c>
      <c r="G66" s="65"/>
      <c r="H66" s="188">
        <v>550</v>
      </c>
      <c r="I66" s="65"/>
      <c r="J66" s="65"/>
      <c r="K66" s="65">
        <v>50</v>
      </c>
      <c r="L66" s="102"/>
      <c r="M66" s="566" t="s">
        <v>504</v>
      </c>
    </row>
    <row r="67" spans="1:13" ht="13.5" customHeight="1">
      <c r="B67" s="347"/>
      <c r="C67" s="401"/>
      <c r="D67" s="128">
        <f t="shared" si="7"/>
        <v>0</v>
      </c>
      <c r="E67" s="120"/>
      <c r="F67" s="161"/>
      <c r="G67" s="120"/>
      <c r="H67" s="208"/>
      <c r="I67" s="120"/>
      <c r="J67" s="120"/>
      <c r="K67" s="161"/>
      <c r="L67" s="121"/>
      <c r="M67" s="567"/>
    </row>
    <row r="68" spans="1:13" ht="13.5" customHeight="1">
      <c r="A68" s="169" t="s">
        <v>793</v>
      </c>
      <c r="B68" s="393"/>
      <c r="C68" s="541" t="s">
        <v>623</v>
      </c>
      <c r="D68" s="130">
        <f t="shared" si="7"/>
        <v>1950</v>
      </c>
      <c r="E68" s="65">
        <v>1650</v>
      </c>
      <c r="F68" s="65"/>
      <c r="G68" s="65"/>
      <c r="H68" s="188"/>
      <c r="I68" s="65">
        <v>150</v>
      </c>
      <c r="J68" s="65">
        <v>150</v>
      </c>
      <c r="K68" s="65"/>
      <c r="L68" s="102"/>
      <c r="M68" s="566"/>
    </row>
    <row r="69" spans="1:13" ht="13.5" customHeight="1">
      <c r="B69" s="347"/>
      <c r="C69" s="556"/>
      <c r="D69" s="128">
        <f t="shared" si="7"/>
        <v>0</v>
      </c>
      <c r="E69" s="159"/>
      <c r="F69" s="125"/>
      <c r="G69" s="125"/>
      <c r="H69" s="207"/>
      <c r="I69" s="159"/>
      <c r="J69" s="159"/>
      <c r="K69" s="125"/>
      <c r="L69" s="121"/>
      <c r="M69" s="567"/>
    </row>
    <row r="70" spans="1:13" ht="13.5" customHeight="1">
      <c r="B70" s="514" t="s">
        <v>111</v>
      </c>
      <c r="C70" s="515"/>
      <c r="D70" s="130">
        <f t="shared" si="7"/>
        <v>5400</v>
      </c>
      <c r="E70" s="116">
        <f t="shared" ref="E70:L71" si="8">SUM(E64,E66,E68)</f>
        <v>1650</v>
      </c>
      <c r="F70" s="116">
        <f>SUM(F64,F66,F68)</f>
        <v>2200</v>
      </c>
      <c r="G70" s="116">
        <f t="shared" si="8"/>
        <v>650</v>
      </c>
      <c r="H70" s="182">
        <f t="shared" si="8"/>
        <v>550</v>
      </c>
      <c r="I70" s="116">
        <f>SUM(I64,I66,I68)</f>
        <v>150</v>
      </c>
      <c r="J70" s="116">
        <f t="shared" si="8"/>
        <v>150</v>
      </c>
      <c r="K70" s="116">
        <f>SUM(K64,K66,K68)</f>
        <v>50</v>
      </c>
      <c r="L70" s="117">
        <f t="shared" si="8"/>
        <v>0</v>
      </c>
      <c r="M70" s="566"/>
    </row>
    <row r="71" spans="1:13" ht="13.5" customHeight="1">
      <c r="B71" s="516"/>
      <c r="C71" s="517"/>
      <c r="D71" s="128">
        <f t="shared" si="7"/>
        <v>0</v>
      </c>
      <c r="E71" s="139">
        <f t="shared" si="8"/>
        <v>0</v>
      </c>
      <c r="F71" s="139">
        <f>SUM(F65,F67,F69)</f>
        <v>0</v>
      </c>
      <c r="G71" s="139">
        <f t="shared" si="8"/>
        <v>0</v>
      </c>
      <c r="H71" s="152">
        <f t="shared" si="8"/>
        <v>0</v>
      </c>
      <c r="I71" s="120">
        <f>SUM(I65,I67,I69)</f>
        <v>0</v>
      </c>
      <c r="J71" s="139">
        <f t="shared" si="8"/>
        <v>0</v>
      </c>
      <c r="K71" s="139">
        <f>SUM(K65,K67,K69)</f>
        <v>0</v>
      </c>
      <c r="L71" s="140">
        <f t="shared" si="8"/>
        <v>0</v>
      </c>
      <c r="M71" s="567"/>
    </row>
    <row r="72" spans="1:13" ht="13.5" customHeight="1">
      <c r="A72" s="169" t="s">
        <v>794</v>
      </c>
      <c r="B72" s="347" t="s">
        <v>112</v>
      </c>
      <c r="C72" s="13" t="s">
        <v>115</v>
      </c>
      <c r="D72" s="130">
        <f t="shared" si="7"/>
        <v>2000</v>
      </c>
      <c r="E72" s="65">
        <v>1850</v>
      </c>
      <c r="F72" s="65"/>
      <c r="G72" s="65"/>
      <c r="H72" s="188"/>
      <c r="I72" s="65">
        <v>150</v>
      </c>
      <c r="J72" s="65"/>
      <c r="K72" s="65"/>
      <c r="L72" s="102"/>
      <c r="M72" s="566"/>
    </row>
    <row r="73" spans="1:13" ht="13.5" customHeight="1">
      <c r="B73" s="347"/>
      <c r="C73" s="343"/>
      <c r="D73" s="128">
        <f t="shared" si="7"/>
        <v>0</v>
      </c>
      <c r="E73" s="159"/>
      <c r="F73" s="125"/>
      <c r="G73" s="125"/>
      <c r="H73" s="207"/>
      <c r="I73" s="159"/>
      <c r="J73" s="125"/>
      <c r="K73" s="125"/>
      <c r="L73" s="121"/>
      <c r="M73" s="567"/>
    </row>
    <row r="74" spans="1:13" ht="13.5" customHeight="1">
      <c r="A74" s="169" t="s">
        <v>764</v>
      </c>
      <c r="B74" s="347"/>
      <c r="C74" s="367" t="s">
        <v>613</v>
      </c>
      <c r="D74" s="130">
        <f t="shared" si="7"/>
        <v>1500</v>
      </c>
      <c r="E74" s="65"/>
      <c r="F74" s="65">
        <v>600</v>
      </c>
      <c r="G74" s="65">
        <v>800</v>
      </c>
      <c r="H74" s="188"/>
      <c r="I74" s="65"/>
      <c r="J74" s="65">
        <v>100</v>
      </c>
      <c r="K74" s="65"/>
      <c r="L74" s="102"/>
      <c r="M74" s="566" t="s">
        <v>616</v>
      </c>
    </row>
    <row r="75" spans="1:13" ht="13.5" customHeight="1">
      <c r="B75" s="347"/>
      <c r="C75" s="403"/>
      <c r="D75" s="128">
        <f t="shared" si="7"/>
        <v>0</v>
      </c>
      <c r="E75" s="120"/>
      <c r="F75" s="161"/>
      <c r="G75" s="161"/>
      <c r="H75" s="154"/>
      <c r="I75" s="120"/>
      <c r="J75" s="161"/>
      <c r="K75" s="120"/>
      <c r="L75" s="121"/>
      <c r="M75" s="567"/>
    </row>
    <row r="76" spans="1:13" ht="13.5" customHeight="1">
      <c r="A76" s="169" t="s">
        <v>795</v>
      </c>
      <c r="B76" s="347"/>
      <c r="C76" s="367" t="s">
        <v>870</v>
      </c>
      <c r="D76" s="130">
        <f t="shared" si="7"/>
        <v>2000</v>
      </c>
      <c r="E76" s="65"/>
      <c r="F76" s="65">
        <v>1450</v>
      </c>
      <c r="G76" s="65"/>
      <c r="H76" s="188">
        <v>450</v>
      </c>
      <c r="I76" s="65"/>
      <c r="J76" s="65"/>
      <c r="K76" s="65">
        <v>100</v>
      </c>
      <c r="L76" s="102"/>
      <c r="M76" s="566"/>
    </row>
    <row r="77" spans="1:13" ht="13.5" customHeight="1">
      <c r="B77" s="347"/>
      <c r="C77" s="403"/>
      <c r="D77" s="128">
        <f t="shared" si="7"/>
        <v>0</v>
      </c>
      <c r="E77" s="125"/>
      <c r="F77" s="159"/>
      <c r="G77" s="125"/>
      <c r="H77" s="209"/>
      <c r="I77" s="125"/>
      <c r="J77" s="125"/>
      <c r="K77" s="159"/>
      <c r="L77" s="121"/>
      <c r="M77" s="567"/>
    </row>
    <row r="78" spans="1:13" ht="13.5" customHeight="1">
      <c r="B78" s="514" t="s">
        <v>113</v>
      </c>
      <c r="C78" s="515"/>
      <c r="D78" s="130">
        <f t="shared" si="7"/>
        <v>5500</v>
      </c>
      <c r="E78" s="116">
        <f t="shared" ref="E78:L79" si="9">SUM(E72,E74,E76)</f>
        <v>1850</v>
      </c>
      <c r="F78" s="116">
        <f>SUM(F72,F74,F76)</f>
        <v>2050</v>
      </c>
      <c r="G78" s="116">
        <f t="shared" si="9"/>
        <v>800</v>
      </c>
      <c r="H78" s="182">
        <f t="shared" si="9"/>
        <v>450</v>
      </c>
      <c r="I78" s="116">
        <f>SUM(I72,I74,I76)</f>
        <v>150</v>
      </c>
      <c r="J78" s="116">
        <f t="shared" si="9"/>
        <v>100</v>
      </c>
      <c r="K78" s="116">
        <f>SUM(K72,K74,K76)</f>
        <v>100</v>
      </c>
      <c r="L78" s="117">
        <f t="shared" si="9"/>
        <v>0</v>
      </c>
      <c r="M78" s="566"/>
    </row>
    <row r="79" spans="1:13" ht="13.5" customHeight="1">
      <c r="B79" s="516"/>
      <c r="C79" s="517"/>
      <c r="D79" s="128">
        <f t="shared" si="7"/>
        <v>0</v>
      </c>
      <c r="E79" s="139">
        <f t="shared" si="9"/>
        <v>0</v>
      </c>
      <c r="F79" s="139">
        <f>SUM(F73,F75,F77)</f>
        <v>0</v>
      </c>
      <c r="G79" s="139">
        <f t="shared" si="9"/>
        <v>0</v>
      </c>
      <c r="H79" s="152">
        <f>SUM(H73,H75,H77)</f>
        <v>0</v>
      </c>
      <c r="I79" s="120">
        <f>SUM(I73,I75,I77)</f>
        <v>0</v>
      </c>
      <c r="J79" s="139">
        <f t="shared" si="9"/>
        <v>0</v>
      </c>
      <c r="K79" s="139">
        <f>SUM(K73,K75,K77)</f>
        <v>0</v>
      </c>
      <c r="L79" s="140">
        <f t="shared" si="9"/>
        <v>0</v>
      </c>
      <c r="M79" s="567"/>
    </row>
    <row r="80" spans="1:13" ht="13.5" customHeight="1">
      <c r="A80" s="169" t="s">
        <v>796</v>
      </c>
      <c r="B80" s="347" t="s">
        <v>114</v>
      </c>
      <c r="C80" s="13" t="s">
        <v>867</v>
      </c>
      <c r="D80" s="130">
        <f t="shared" si="7"/>
        <v>1100</v>
      </c>
      <c r="E80" s="65">
        <v>900</v>
      </c>
      <c r="F80" s="65"/>
      <c r="G80" s="65"/>
      <c r="H80" s="188"/>
      <c r="I80" s="65">
        <v>100</v>
      </c>
      <c r="J80" s="65">
        <v>100</v>
      </c>
      <c r="K80" s="65"/>
      <c r="L80" s="102"/>
      <c r="M80" s="566"/>
    </row>
    <row r="81" spans="1:13" ht="13.5" customHeight="1">
      <c r="B81" s="347"/>
      <c r="C81" s="343"/>
      <c r="D81" s="128">
        <f t="shared" si="7"/>
        <v>0</v>
      </c>
      <c r="E81" s="161"/>
      <c r="F81" s="120"/>
      <c r="G81" s="120"/>
      <c r="H81" s="154"/>
      <c r="I81" s="161"/>
      <c r="J81" s="161"/>
      <c r="K81" s="120"/>
      <c r="L81" s="121"/>
      <c r="M81" s="567"/>
    </row>
    <row r="82" spans="1:13" ht="13.5" customHeight="1">
      <c r="A82" s="169" t="s">
        <v>797</v>
      </c>
      <c r="B82" s="347"/>
      <c r="C82" s="541" t="s">
        <v>273</v>
      </c>
      <c r="D82" s="130">
        <f t="shared" si="7"/>
        <v>1400</v>
      </c>
      <c r="E82" s="65"/>
      <c r="F82" s="65">
        <v>950</v>
      </c>
      <c r="G82" s="65"/>
      <c r="H82" s="188">
        <v>400</v>
      </c>
      <c r="I82" s="65"/>
      <c r="J82" s="65"/>
      <c r="K82" s="65">
        <v>50</v>
      </c>
      <c r="L82" s="102"/>
      <c r="M82" s="566"/>
    </row>
    <row r="83" spans="1:13" ht="13.5" customHeight="1">
      <c r="B83" s="347"/>
      <c r="C83" s="556"/>
      <c r="D83" s="128">
        <f t="shared" si="7"/>
        <v>0</v>
      </c>
      <c r="E83" s="125"/>
      <c r="F83" s="159"/>
      <c r="G83" s="125"/>
      <c r="H83" s="209"/>
      <c r="I83" s="125"/>
      <c r="J83" s="125"/>
      <c r="K83" s="159"/>
      <c r="L83" s="121"/>
      <c r="M83" s="567"/>
    </row>
    <row r="84" spans="1:13" ht="13.5" customHeight="1">
      <c r="B84" s="514" t="s">
        <v>116</v>
      </c>
      <c r="C84" s="515"/>
      <c r="D84" s="130">
        <f t="shared" si="7"/>
        <v>2500</v>
      </c>
      <c r="E84" s="123">
        <f t="shared" ref="E84:L84" si="10">SUM(E80,E82)</f>
        <v>900</v>
      </c>
      <c r="F84" s="123">
        <f>SUM(F80,F82)</f>
        <v>950</v>
      </c>
      <c r="G84" s="123">
        <f t="shared" si="10"/>
        <v>0</v>
      </c>
      <c r="H84" s="206">
        <f t="shared" si="10"/>
        <v>400</v>
      </c>
      <c r="I84" s="123">
        <f>SUM(I80,I82)</f>
        <v>100</v>
      </c>
      <c r="J84" s="123">
        <f t="shared" si="10"/>
        <v>100</v>
      </c>
      <c r="K84" s="123">
        <f>SUM(K80,K82)</f>
        <v>50</v>
      </c>
      <c r="L84" s="124">
        <f t="shared" si="10"/>
        <v>0</v>
      </c>
      <c r="M84" s="566"/>
    </row>
    <row r="85" spans="1:13" ht="13.5" customHeight="1">
      <c r="B85" s="516"/>
      <c r="C85" s="517"/>
      <c r="D85" s="128">
        <f t="shared" si="7"/>
        <v>0</v>
      </c>
      <c r="E85" s="129">
        <f t="shared" ref="E85:L85" si="11">SUM(E83,E81)</f>
        <v>0</v>
      </c>
      <c r="F85" s="129">
        <f>SUM(F83,F81)</f>
        <v>0</v>
      </c>
      <c r="G85" s="129">
        <f t="shared" si="11"/>
        <v>0</v>
      </c>
      <c r="H85" s="153">
        <f t="shared" si="11"/>
        <v>0</v>
      </c>
      <c r="I85" s="125">
        <f>SUM(I83,I81)</f>
        <v>0</v>
      </c>
      <c r="J85" s="129">
        <f t="shared" si="11"/>
        <v>0</v>
      </c>
      <c r="K85" s="129">
        <f>SUM(K83,K81)</f>
        <v>0</v>
      </c>
      <c r="L85" s="141">
        <f t="shared" si="11"/>
        <v>0</v>
      </c>
      <c r="M85" s="567"/>
    </row>
    <row r="86" spans="1:13" ht="13.5" customHeight="1">
      <c r="A86" s="169" t="s">
        <v>798</v>
      </c>
      <c r="B86" s="347" t="s">
        <v>117</v>
      </c>
      <c r="C86" s="13" t="s">
        <v>868</v>
      </c>
      <c r="D86" s="130">
        <f t="shared" si="7"/>
        <v>1250</v>
      </c>
      <c r="E86" s="65">
        <v>1100</v>
      </c>
      <c r="F86" s="65"/>
      <c r="G86" s="65"/>
      <c r="H86" s="188"/>
      <c r="I86" s="65">
        <v>50</v>
      </c>
      <c r="J86" s="65">
        <v>50</v>
      </c>
      <c r="K86" s="65">
        <v>50</v>
      </c>
      <c r="L86" s="102"/>
      <c r="M86" s="566"/>
    </row>
    <row r="87" spans="1:13" ht="13.5" customHeight="1">
      <c r="B87" s="347"/>
      <c r="C87" s="343"/>
      <c r="D87" s="128">
        <f t="shared" si="7"/>
        <v>0</v>
      </c>
      <c r="E87" s="161"/>
      <c r="F87" s="120"/>
      <c r="G87" s="120"/>
      <c r="H87" s="154"/>
      <c r="I87" s="161"/>
      <c r="J87" s="161"/>
      <c r="K87" s="161"/>
      <c r="L87" s="121"/>
      <c r="M87" s="567"/>
    </row>
    <row r="88" spans="1:13" ht="13.5" customHeight="1">
      <c r="A88" s="169" t="s">
        <v>765</v>
      </c>
      <c r="B88" s="347"/>
      <c r="C88" s="13" t="s">
        <v>614</v>
      </c>
      <c r="D88" s="130">
        <f t="shared" si="7"/>
        <v>750</v>
      </c>
      <c r="E88" s="65"/>
      <c r="F88" s="65">
        <v>350</v>
      </c>
      <c r="G88" s="65">
        <v>400</v>
      </c>
      <c r="H88" s="188"/>
      <c r="I88" s="65"/>
      <c r="J88" s="65"/>
      <c r="K88" s="65"/>
      <c r="L88" s="102"/>
      <c r="M88" s="566"/>
    </row>
    <row r="89" spans="1:13" ht="13.5" customHeight="1">
      <c r="B89" s="347"/>
      <c r="C89" s="343"/>
      <c r="D89" s="128">
        <f t="shared" si="7"/>
        <v>0</v>
      </c>
      <c r="E89" s="125"/>
      <c r="F89" s="159"/>
      <c r="G89" s="159"/>
      <c r="H89" s="207"/>
      <c r="I89" s="125"/>
      <c r="J89" s="125"/>
      <c r="K89" s="125"/>
      <c r="L89" s="121"/>
      <c r="M89" s="567"/>
    </row>
    <row r="90" spans="1:13" ht="13.5" customHeight="1">
      <c r="A90" s="169" t="s">
        <v>799</v>
      </c>
      <c r="B90" s="347"/>
      <c r="C90" s="367" t="s">
        <v>871</v>
      </c>
      <c r="D90" s="130">
        <f t="shared" si="7"/>
        <v>1850</v>
      </c>
      <c r="E90" s="65"/>
      <c r="F90" s="65">
        <v>1400</v>
      </c>
      <c r="G90" s="65"/>
      <c r="H90" s="188">
        <v>450</v>
      </c>
      <c r="I90" s="65"/>
      <c r="J90" s="65"/>
      <c r="K90" s="65"/>
      <c r="L90" s="102"/>
      <c r="M90" s="566" t="s">
        <v>872</v>
      </c>
    </row>
    <row r="91" spans="1:13" ht="13.5" customHeight="1">
      <c r="B91" s="347"/>
      <c r="C91" s="394"/>
      <c r="D91" s="128">
        <f t="shared" si="7"/>
        <v>0</v>
      </c>
      <c r="E91" s="120"/>
      <c r="F91" s="161"/>
      <c r="G91" s="120"/>
      <c r="H91" s="208"/>
      <c r="I91" s="120"/>
      <c r="J91" s="120"/>
      <c r="K91" s="120"/>
      <c r="L91" s="121"/>
      <c r="M91" s="567"/>
    </row>
    <row r="92" spans="1:13" ht="13.5" customHeight="1">
      <c r="B92" s="514" t="s">
        <v>118</v>
      </c>
      <c r="C92" s="515"/>
      <c r="D92" s="130">
        <f t="shared" si="7"/>
        <v>3850</v>
      </c>
      <c r="E92" s="123">
        <f t="shared" ref="E92:L93" si="12">SUM(E86,E88,E90)</f>
        <v>1100</v>
      </c>
      <c r="F92" s="123">
        <f>SUM(F86,F88,F90)</f>
        <v>1750</v>
      </c>
      <c r="G92" s="123">
        <f t="shared" si="12"/>
        <v>400</v>
      </c>
      <c r="H92" s="206">
        <f t="shared" si="12"/>
        <v>450</v>
      </c>
      <c r="I92" s="123">
        <f>SUM(I86,I88,I90)</f>
        <v>50</v>
      </c>
      <c r="J92" s="123">
        <f t="shared" si="12"/>
        <v>50</v>
      </c>
      <c r="K92" s="123">
        <f>SUM(K86,K88,K90)</f>
        <v>50</v>
      </c>
      <c r="L92" s="124">
        <f t="shared" si="12"/>
        <v>0</v>
      </c>
      <c r="M92" s="566"/>
    </row>
    <row r="93" spans="1:13" ht="13.5" customHeight="1">
      <c r="B93" s="516"/>
      <c r="C93" s="517"/>
      <c r="D93" s="128">
        <f t="shared" si="7"/>
        <v>0</v>
      </c>
      <c r="E93" s="129">
        <f t="shared" si="12"/>
        <v>0</v>
      </c>
      <c r="F93" s="129">
        <f>SUM(F87,F89,F91)</f>
        <v>0</v>
      </c>
      <c r="G93" s="129">
        <f t="shared" si="12"/>
        <v>0</v>
      </c>
      <c r="H93" s="153">
        <f>SUM(H87,H89,H91)</f>
        <v>0</v>
      </c>
      <c r="I93" s="125">
        <f>SUM(I87,I89,I91)</f>
        <v>0</v>
      </c>
      <c r="J93" s="129">
        <f t="shared" si="12"/>
        <v>0</v>
      </c>
      <c r="K93" s="129">
        <f>SUM(K87,K89,K91)</f>
        <v>0</v>
      </c>
      <c r="L93" s="141">
        <f t="shared" si="12"/>
        <v>0</v>
      </c>
      <c r="M93" s="567"/>
    </row>
    <row r="94" spans="1:13" ht="13.5" customHeight="1">
      <c r="A94" s="169" t="s">
        <v>766</v>
      </c>
      <c r="B94" s="347" t="s">
        <v>119</v>
      </c>
      <c r="C94" s="13" t="s">
        <v>120</v>
      </c>
      <c r="D94" s="130">
        <f t="shared" si="7"/>
        <v>3400</v>
      </c>
      <c r="E94" s="65">
        <v>3000</v>
      </c>
      <c r="F94" s="65"/>
      <c r="G94" s="65"/>
      <c r="H94" s="188"/>
      <c r="I94" s="65">
        <v>300</v>
      </c>
      <c r="J94" s="65"/>
      <c r="K94" s="65">
        <v>100</v>
      </c>
      <c r="L94" s="102"/>
      <c r="M94" s="566"/>
    </row>
    <row r="95" spans="1:13" ht="13.5" customHeight="1">
      <c r="B95" s="347"/>
      <c r="C95" s="343"/>
      <c r="D95" s="128">
        <f t="shared" si="7"/>
        <v>0</v>
      </c>
      <c r="E95" s="161"/>
      <c r="F95" s="120"/>
      <c r="G95" s="120"/>
      <c r="H95" s="154"/>
      <c r="I95" s="161"/>
      <c r="J95" s="120"/>
      <c r="K95" s="161"/>
      <c r="L95" s="121"/>
      <c r="M95" s="567"/>
    </row>
    <row r="96" spans="1:13" ht="13.5" customHeight="1">
      <c r="A96" s="169" t="s">
        <v>800</v>
      </c>
      <c r="B96" s="347"/>
      <c r="C96" s="13" t="s">
        <v>444</v>
      </c>
      <c r="D96" s="130">
        <f t="shared" ref="D96:D113" si="13">SUM(E96:L96)</f>
        <v>2950</v>
      </c>
      <c r="E96" s="65"/>
      <c r="F96" s="65">
        <v>1750</v>
      </c>
      <c r="G96" s="65">
        <v>1200</v>
      </c>
      <c r="H96" s="188"/>
      <c r="I96" s="65"/>
      <c r="J96" s="65"/>
      <c r="K96" s="65"/>
      <c r="L96" s="102"/>
      <c r="M96" s="566" t="s">
        <v>878</v>
      </c>
    </row>
    <row r="97" spans="1:13" ht="13.5" customHeight="1">
      <c r="B97" s="347"/>
      <c r="C97" s="343"/>
      <c r="D97" s="128">
        <f t="shared" si="13"/>
        <v>0</v>
      </c>
      <c r="E97" s="207"/>
      <c r="F97" s="159"/>
      <c r="G97" s="159"/>
      <c r="H97" s="207"/>
      <c r="I97" s="125"/>
      <c r="J97" s="125"/>
      <c r="K97" s="125"/>
      <c r="L97" s="121"/>
      <c r="M97" s="567"/>
    </row>
    <row r="98" spans="1:13" ht="13.5" customHeight="1">
      <c r="A98" s="169" t="s">
        <v>767</v>
      </c>
      <c r="B98" s="347"/>
      <c r="C98" s="13" t="s">
        <v>507</v>
      </c>
      <c r="D98" s="130">
        <f t="shared" si="13"/>
        <v>2800</v>
      </c>
      <c r="E98" s="65"/>
      <c r="F98" s="65">
        <v>1900</v>
      </c>
      <c r="G98" s="65"/>
      <c r="H98" s="188">
        <v>700</v>
      </c>
      <c r="I98" s="65"/>
      <c r="J98" s="65">
        <v>200</v>
      </c>
      <c r="K98" s="65"/>
      <c r="L98" s="102"/>
      <c r="M98" s="566" t="s">
        <v>504</v>
      </c>
    </row>
    <row r="99" spans="1:13" ht="13.5" customHeight="1">
      <c r="B99" s="347"/>
      <c r="C99" s="343"/>
      <c r="D99" s="128">
        <f t="shared" si="13"/>
        <v>0</v>
      </c>
      <c r="E99" s="120"/>
      <c r="F99" s="161"/>
      <c r="G99" s="120"/>
      <c r="H99" s="208"/>
      <c r="I99" s="120"/>
      <c r="J99" s="161"/>
      <c r="K99" s="120"/>
      <c r="L99" s="121"/>
      <c r="M99" s="567"/>
    </row>
    <row r="100" spans="1:13" ht="13.5" customHeight="1">
      <c r="A100" s="169" t="s">
        <v>801</v>
      </c>
      <c r="B100" s="347"/>
      <c r="C100" s="13" t="s">
        <v>575</v>
      </c>
      <c r="D100" s="130">
        <f t="shared" si="13"/>
        <v>1800</v>
      </c>
      <c r="E100" s="65"/>
      <c r="F100" s="65">
        <v>1000</v>
      </c>
      <c r="G100" s="65"/>
      <c r="H100" s="188">
        <v>700</v>
      </c>
      <c r="I100" s="65"/>
      <c r="J100" s="65">
        <v>100</v>
      </c>
      <c r="K100" s="65"/>
      <c r="L100" s="102"/>
      <c r="M100" s="566"/>
    </row>
    <row r="101" spans="1:13" ht="13.5" customHeight="1">
      <c r="B101" s="347"/>
      <c r="C101" s="343" t="s">
        <v>277</v>
      </c>
      <c r="D101" s="128">
        <f t="shared" si="13"/>
        <v>0</v>
      </c>
      <c r="E101" s="125"/>
      <c r="F101" s="159"/>
      <c r="G101" s="125"/>
      <c r="H101" s="209"/>
      <c r="I101" s="125"/>
      <c r="J101" s="159"/>
      <c r="K101" s="125"/>
      <c r="L101" s="121"/>
      <c r="M101" s="567"/>
    </row>
    <row r="102" spans="1:13" ht="13.5" customHeight="1">
      <c r="B102" s="514" t="s">
        <v>121</v>
      </c>
      <c r="C102" s="515"/>
      <c r="D102" s="130">
        <f t="shared" si="13"/>
        <v>10950</v>
      </c>
      <c r="E102" s="123">
        <f>SUM(E94,E96,E98,E100)</f>
        <v>3000</v>
      </c>
      <c r="F102" s="123">
        <f>SUM(F94,F96,F98,F100)</f>
        <v>4650</v>
      </c>
      <c r="G102" s="123">
        <f t="shared" ref="G102:L102" si="14">SUM(G94,G96,G98,G100)</f>
        <v>1200</v>
      </c>
      <c r="H102" s="206">
        <f t="shared" si="14"/>
        <v>1400</v>
      </c>
      <c r="I102" s="123">
        <f t="shared" si="14"/>
        <v>300</v>
      </c>
      <c r="J102" s="123">
        <f t="shared" si="14"/>
        <v>300</v>
      </c>
      <c r="K102" s="123">
        <f t="shared" si="14"/>
        <v>100</v>
      </c>
      <c r="L102" s="124">
        <f t="shared" si="14"/>
        <v>0</v>
      </c>
      <c r="M102" s="566"/>
    </row>
    <row r="103" spans="1:13" ht="13.5" customHeight="1">
      <c r="B103" s="516"/>
      <c r="C103" s="517"/>
      <c r="D103" s="128">
        <f t="shared" si="13"/>
        <v>0</v>
      </c>
      <c r="E103" s="129">
        <f>SUM(E95,E97,E99,E101)</f>
        <v>0</v>
      </c>
      <c r="F103" s="129">
        <f>SUM(F95,F97,F99,F101)</f>
        <v>0</v>
      </c>
      <c r="G103" s="129">
        <f t="shared" ref="G103:L103" si="15">SUM(G95,G97,G99,G101)</f>
        <v>0</v>
      </c>
      <c r="H103" s="153">
        <f t="shared" si="15"/>
        <v>0</v>
      </c>
      <c r="I103" s="125">
        <f t="shared" si="15"/>
        <v>0</v>
      </c>
      <c r="J103" s="129">
        <f t="shared" si="15"/>
        <v>0</v>
      </c>
      <c r="K103" s="129">
        <f t="shared" si="15"/>
        <v>0</v>
      </c>
      <c r="L103" s="141">
        <f t="shared" si="15"/>
        <v>0</v>
      </c>
      <c r="M103" s="567"/>
    </row>
    <row r="104" spans="1:13" ht="13.5" customHeight="1">
      <c r="A104" s="169" t="s">
        <v>768</v>
      </c>
      <c r="B104" s="347" t="s">
        <v>122</v>
      </c>
      <c r="C104" s="13" t="s">
        <v>123</v>
      </c>
      <c r="D104" s="130">
        <f t="shared" si="13"/>
        <v>750</v>
      </c>
      <c r="E104" s="65">
        <v>450</v>
      </c>
      <c r="F104" s="65">
        <v>150</v>
      </c>
      <c r="G104" s="65"/>
      <c r="H104" s="188">
        <v>50</v>
      </c>
      <c r="I104" s="65">
        <v>50</v>
      </c>
      <c r="J104" s="65">
        <v>50</v>
      </c>
      <c r="K104" s="65"/>
      <c r="L104" s="102"/>
      <c r="M104" s="566"/>
    </row>
    <row r="105" spans="1:13" ht="13.5" customHeight="1">
      <c r="B105" s="29"/>
      <c r="C105" s="343"/>
      <c r="D105" s="128">
        <f t="shared" si="13"/>
        <v>0</v>
      </c>
      <c r="E105" s="161"/>
      <c r="F105" s="161"/>
      <c r="G105" s="120"/>
      <c r="H105" s="208"/>
      <c r="I105" s="161"/>
      <c r="J105" s="161"/>
      <c r="K105" s="125"/>
      <c r="L105" s="121"/>
      <c r="M105" s="567"/>
    </row>
    <row r="106" spans="1:13" ht="13.5" customHeight="1">
      <c r="A106" s="169" t="s">
        <v>769</v>
      </c>
      <c r="B106" s="347" t="s">
        <v>124</v>
      </c>
      <c r="C106" s="13" t="s">
        <v>125</v>
      </c>
      <c r="D106" s="130">
        <f t="shared" si="13"/>
        <v>800</v>
      </c>
      <c r="E106" s="65">
        <v>500</v>
      </c>
      <c r="F106" s="65">
        <v>150</v>
      </c>
      <c r="G106" s="65">
        <v>50</v>
      </c>
      <c r="H106" s="188">
        <v>50</v>
      </c>
      <c r="I106" s="65"/>
      <c r="J106" s="65">
        <v>50</v>
      </c>
      <c r="K106" s="65"/>
      <c r="L106" s="102"/>
      <c r="M106" s="566"/>
    </row>
    <row r="107" spans="1:13" ht="13.5" customHeight="1">
      <c r="B107" s="29"/>
      <c r="C107" s="343"/>
      <c r="D107" s="128">
        <f t="shared" si="13"/>
        <v>0</v>
      </c>
      <c r="E107" s="159"/>
      <c r="F107" s="159"/>
      <c r="G107" s="159"/>
      <c r="H107" s="209"/>
      <c r="I107" s="125"/>
      <c r="J107" s="159"/>
      <c r="K107" s="125"/>
      <c r="L107" s="121"/>
      <c r="M107" s="567"/>
    </row>
    <row r="108" spans="1:13" ht="13.5" customHeight="1">
      <c r="A108" s="169" t="s">
        <v>770</v>
      </c>
      <c r="B108" s="347" t="s">
        <v>126</v>
      </c>
      <c r="C108" s="13" t="s">
        <v>127</v>
      </c>
      <c r="D108" s="130">
        <f t="shared" si="13"/>
        <v>700</v>
      </c>
      <c r="E108" s="65">
        <v>450</v>
      </c>
      <c r="F108" s="65">
        <v>150</v>
      </c>
      <c r="G108" s="65">
        <v>50</v>
      </c>
      <c r="H108" s="188">
        <v>50</v>
      </c>
      <c r="I108" s="65"/>
      <c r="J108" s="65"/>
      <c r="K108" s="65"/>
      <c r="L108" s="102"/>
      <c r="M108" s="566"/>
    </row>
    <row r="109" spans="1:13" ht="13.5" customHeight="1">
      <c r="B109" s="347"/>
      <c r="C109" s="343"/>
      <c r="D109" s="128">
        <f t="shared" si="13"/>
        <v>0</v>
      </c>
      <c r="E109" s="161"/>
      <c r="F109" s="161"/>
      <c r="G109" s="161"/>
      <c r="H109" s="208"/>
      <c r="I109" s="120"/>
      <c r="J109" s="120"/>
      <c r="K109" s="120"/>
      <c r="L109" s="121"/>
      <c r="M109" s="567"/>
    </row>
    <row r="110" spans="1:13" ht="13.5" customHeight="1">
      <c r="A110" s="169" t="s">
        <v>771</v>
      </c>
      <c r="B110" s="347"/>
      <c r="C110" s="13" t="s">
        <v>35</v>
      </c>
      <c r="D110" s="130">
        <f t="shared" si="13"/>
        <v>750</v>
      </c>
      <c r="E110" s="65">
        <v>550</v>
      </c>
      <c r="F110" s="65">
        <v>50</v>
      </c>
      <c r="G110" s="65">
        <v>50</v>
      </c>
      <c r="H110" s="188">
        <v>50</v>
      </c>
      <c r="I110" s="65">
        <v>50</v>
      </c>
      <c r="J110" s="65"/>
      <c r="K110" s="65"/>
      <c r="L110" s="102"/>
      <c r="M110" s="566"/>
    </row>
    <row r="111" spans="1:13" ht="13.5" customHeight="1">
      <c r="B111" s="347"/>
      <c r="C111" s="343"/>
      <c r="D111" s="128">
        <f t="shared" si="13"/>
        <v>0</v>
      </c>
      <c r="E111" s="159"/>
      <c r="F111" s="159"/>
      <c r="G111" s="159"/>
      <c r="H111" s="209"/>
      <c r="I111" s="159"/>
      <c r="J111" s="125"/>
      <c r="K111" s="125"/>
      <c r="L111" s="121"/>
      <c r="M111" s="567"/>
    </row>
    <row r="112" spans="1:13" ht="13.5" customHeight="1">
      <c r="B112" s="514" t="s">
        <v>128</v>
      </c>
      <c r="C112" s="515"/>
      <c r="D112" s="130">
        <f t="shared" si="13"/>
        <v>1450</v>
      </c>
      <c r="E112" s="116">
        <f t="shared" ref="E112:L113" si="16">SUM(E108,E110)</f>
        <v>1000</v>
      </c>
      <c r="F112" s="116">
        <f>SUM(F108,F110)</f>
        <v>200</v>
      </c>
      <c r="G112" s="116">
        <f t="shared" si="16"/>
        <v>100</v>
      </c>
      <c r="H112" s="182">
        <f t="shared" si="16"/>
        <v>100</v>
      </c>
      <c r="I112" s="116">
        <f>SUM(I108,I110)</f>
        <v>50</v>
      </c>
      <c r="J112" s="116">
        <f t="shared" si="16"/>
        <v>0</v>
      </c>
      <c r="K112" s="116">
        <f>SUM(K108,K110)</f>
        <v>0</v>
      </c>
      <c r="L112" s="117">
        <f t="shared" si="16"/>
        <v>0</v>
      </c>
      <c r="M112" s="566"/>
    </row>
    <row r="113" spans="1:25" ht="13.5" customHeight="1">
      <c r="B113" s="516"/>
      <c r="C113" s="517"/>
      <c r="D113" s="128">
        <f t="shared" si="13"/>
        <v>0</v>
      </c>
      <c r="E113" s="120">
        <f t="shared" si="16"/>
        <v>0</v>
      </c>
      <c r="F113" s="120">
        <f>SUM(F109,F111)</f>
        <v>0</v>
      </c>
      <c r="G113" s="120">
        <f t="shared" si="16"/>
        <v>0</v>
      </c>
      <c r="H113" s="154">
        <f>SUM(H109,H111)</f>
        <v>0</v>
      </c>
      <c r="I113" s="120">
        <f>SUM(I109,I111)</f>
        <v>0</v>
      </c>
      <c r="J113" s="120">
        <f t="shared" si="16"/>
        <v>0</v>
      </c>
      <c r="K113" s="120">
        <f>SUM(K109,K111)</f>
        <v>0</v>
      </c>
      <c r="L113" s="121">
        <f t="shared" si="16"/>
        <v>0</v>
      </c>
      <c r="M113" s="567"/>
    </row>
    <row r="114" spans="1:25" ht="17.25" customHeight="1">
      <c r="B114" s="533" t="s">
        <v>0</v>
      </c>
      <c r="C114" s="533"/>
      <c r="D114" s="247" t="str">
        <f>市郡別合計!$B$1</f>
        <v>Ver.1.02</v>
      </c>
      <c r="E114" s="513" t="s">
        <v>336</v>
      </c>
      <c r="F114" s="513"/>
      <c r="G114" s="513"/>
      <c r="H114" s="406" t="s">
        <v>619</v>
      </c>
      <c r="I114" s="405"/>
      <c r="J114" s="405"/>
      <c r="K114" s="405"/>
      <c r="L114" s="233"/>
      <c r="M114" s="346" t="str">
        <f>市郡別合計!$I$1</f>
        <v>2025/11/15 改定部数</v>
      </c>
      <c r="O114" s="404"/>
    </row>
    <row r="115" spans="1:25" s="233" customFormat="1" ht="13.5" customHeight="1">
      <c r="B115" s="506" t="s">
        <v>250</v>
      </c>
      <c r="C115" s="507"/>
      <c r="D115" s="507"/>
      <c r="E115" s="508"/>
      <c r="F115" s="473" t="s">
        <v>245</v>
      </c>
      <c r="G115" s="474"/>
      <c r="H115" s="474"/>
      <c r="I115" s="475"/>
      <c r="J115" s="482" t="s">
        <v>275</v>
      </c>
      <c r="K115" s="483"/>
      <c r="L115" s="484"/>
      <c r="M115" s="348" t="s">
        <v>249</v>
      </c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</row>
    <row r="116" spans="1:25" s="233" customFormat="1" ht="13.5" customHeight="1">
      <c r="B116" s="500">
        <f>市郡別合計!$A$3</f>
        <v>0</v>
      </c>
      <c r="C116" s="501"/>
      <c r="D116" s="501"/>
      <c r="E116" s="502"/>
      <c r="F116" s="527">
        <f>市郡別合計!$C$3</f>
        <v>0</v>
      </c>
      <c r="G116" s="528"/>
      <c r="H116" s="528"/>
      <c r="I116" s="529"/>
      <c r="J116" s="485">
        <f>市郡別合計!$F$3</f>
        <v>0</v>
      </c>
      <c r="K116" s="486"/>
      <c r="L116" s="487"/>
      <c r="M116" s="518">
        <f>市郡別合計!$I$3</f>
        <v>0</v>
      </c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</row>
    <row r="117" spans="1:25" s="233" customFormat="1" ht="13.5" customHeight="1">
      <c r="B117" s="503"/>
      <c r="C117" s="504"/>
      <c r="D117" s="504"/>
      <c r="E117" s="505"/>
      <c r="F117" s="530"/>
      <c r="G117" s="531"/>
      <c r="H117" s="531"/>
      <c r="I117" s="532"/>
      <c r="J117" s="488"/>
      <c r="K117" s="489"/>
      <c r="L117" s="490"/>
      <c r="M117" s="519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</row>
    <row r="118" spans="1:25" s="233" customFormat="1" ht="13.5" customHeight="1">
      <c r="B118" s="553" t="s">
        <v>251</v>
      </c>
      <c r="C118" s="554"/>
      <c r="D118" s="554"/>
      <c r="E118" s="554"/>
      <c r="F118" s="555"/>
      <c r="G118" s="491" t="s">
        <v>252</v>
      </c>
      <c r="H118" s="492"/>
      <c r="I118" s="492"/>
      <c r="J118" s="492"/>
      <c r="K118" s="493"/>
      <c r="L118" s="13" t="s">
        <v>247</v>
      </c>
      <c r="M118" s="349" t="s">
        <v>248</v>
      </c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</row>
    <row r="119" spans="1:25" s="233" customFormat="1" ht="13.5" customHeight="1">
      <c r="B119" s="494">
        <f>市郡別合計!$A$6</f>
        <v>0</v>
      </c>
      <c r="C119" s="495"/>
      <c r="D119" s="495"/>
      <c r="E119" s="495"/>
      <c r="F119" s="496"/>
      <c r="G119" s="547">
        <f>市郡別合計!$D$6</f>
        <v>0</v>
      </c>
      <c r="H119" s="548"/>
      <c r="I119" s="548"/>
      <c r="J119" s="548"/>
      <c r="K119" s="549"/>
      <c r="L119" s="476">
        <f>市郡別合計!$G$6</f>
        <v>0</v>
      </c>
      <c r="M119" s="478">
        <f>市郡別合計!$H$6</f>
        <v>0</v>
      </c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</row>
    <row r="120" spans="1:25" s="233" customFormat="1" ht="13.5" customHeight="1">
      <c r="B120" s="497"/>
      <c r="C120" s="498"/>
      <c r="D120" s="498"/>
      <c r="E120" s="498"/>
      <c r="F120" s="499"/>
      <c r="G120" s="550"/>
      <c r="H120" s="551"/>
      <c r="I120" s="551"/>
      <c r="J120" s="551"/>
      <c r="K120" s="552"/>
      <c r="L120" s="477"/>
      <c r="M120" s="479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</row>
    <row r="121" spans="1:25" ht="6.2" customHeight="1">
      <c r="B121" s="359"/>
      <c r="C121" s="359"/>
      <c r="D121" s="359"/>
      <c r="E121" s="358"/>
      <c r="F121" s="357"/>
      <c r="G121" s="357"/>
      <c r="H121" s="357"/>
      <c r="I121" s="358"/>
      <c r="J121" s="359"/>
      <c r="K121" s="359"/>
      <c r="L121" s="359"/>
      <c r="M121" s="359"/>
    </row>
    <row r="122" spans="1:25" ht="13.5" customHeight="1">
      <c r="B122" s="525" t="s">
        <v>1</v>
      </c>
      <c r="C122" s="526"/>
      <c r="D122" s="3" t="s">
        <v>2</v>
      </c>
      <c r="E122" s="4" t="s">
        <v>4</v>
      </c>
      <c r="F122" s="4" t="s">
        <v>7</v>
      </c>
      <c r="G122" s="4" t="s">
        <v>5</v>
      </c>
      <c r="H122" s="201" t="s">
        <v>6</v>
      </c>
      <c r="I122" s="4" t="s">
        <v>3</v>
      </c>
      <c r="J122" s="4" t="s">
        <v>8</v>
      </c>
      <c r="K122" s="4" t="s">
        <v>497</v>
      </c>
      <c r="L122" s="5" t="s">
        <v>9</v>
      </c>
      <c r="M122" s="5" t="s">
        <v>431</v>
      </c>
    </row>
    <row r="123" spans="1:25" ht="13.5" customHeight="1">
      <c r="A123" s="169" t="s">
        <v>772</v>
      </c>
      <c r="B123" s="347" t="s">
        <v>129</v>
      </c>
      <c r="C123" s="13" t="s">
        <v>130</v>
      </c>
      <c r="D123" s="130">
        <f t="shared" ref="D123:D146" si="17">SUM(E123:L123)</f>
        <v>500</v>
      </c>
      <c r="E123" s="65">
        <v>300</v>
      </c>
      <c r="F123" s="65">
        <v>100</v>
      </c>
      <c r="G123" s="65">
        <v>50</v>
      </c>
      <c r="H123" s="188">
        <v>50</v>
      </c>
      <c r="I123" s="65"/>
      <c r="J123" s="65"/>
      <c r="K123" s="65"/>
      <c r="L123" s="102"/>
      <c r="M123" s="566"/>
    </row>
    <row r="124" spans="1:25" ht="13.5" customHeight="1">
      <c r="B124" s="29"/>
      <c r="C124" s="343"/>
      <c r="D124" s="128">
        <f t="shared" si="17"/>
        <v>0</v>
      </c>
      <c r="E124" s="161"/>
      <c r="F124" s="161"/>
      <c r="G124" s="161"/>
      <c r="H124" s="208"/>
      <c r="I124" s="120"/>
      <c r="J124" s="120"/>
      <c r="K124" s="120"/>
      <c r="L124" s="121"/>
      <c r="M124" s="567"/>
    </row>
    <row r="125" spans="1:25" s="233" customFormat="1" ht="13.5" customHeight="1">
      <c r="A125" s="169" t="s">
        <v>802</v>
      </c>
      <c r="B125" s="347" t="s">
        <v>131</v>
      </c>
      <c r="C125" s="541" t="s">
        <v>218</v>
      </c>
      <c r="D125" s="130">
        <f t="shared" si="17"/>
        <v>2500</v>
      </c>
      <c r="E125" s="65"/>
      <c r="F125" s="65">
        <v>1750</v>
      </c>
      <c r="G125" s="65"/>
      <c r="H125" s="188">
        <v>700</v>
      </c>
      <c r="I125" s="65"/>
      <c r="J125" s="65">
        <v>50</v>
      </c>
      <c r="K125" s="65"/>
      <c r="L125" s="102"/>
      <c r="M125" s="566" t="s">
        <v>604</v>
      </c>
    </row>
    <row r="126" spans="1:25" s="233" customFormat="1" ht="13.5" customHeight="1">
      <c r="B126" s="347"/>
      <c r="C126" s="542"/>
      <c r="D126" s="128">
        <f t="shared" si="17"/>
        <v>0</v>
      </c>
      <c r="E126" s="120"/>
      <c r="F126" s="161"/>
      <c r="G126" s="120"/>
      <c r="H126" s="208"/>
      <c r="I126" s="120"/>
      <c r="J126" s="208"/>
      <c r="K126" s="120"/>
      <c r="L126" s="121"/>
      <c r="M126" s="567"/>
    </row>
    <row r="127" spans="1:25" s="233" customFormat="1" ht="13.5" customHeight="1">
      <c r="A127" s="169" t="s">
        <v>803</v>
      </c>
      <c r="B127" s="347"/>
      <c r="C127" s="541" t="s">
        <v>430</v>
      </c>
      <c r="D127" s="130">
        <f t="shared" si="17"/>
        <v>1600</v>
      </c>
      <c r="E127" s="65">
        <v>1350</v>
      </c>
      <c r="F127" s="65"/>
      <c r="G127" s="65"/>
      <c r="H127" s="188"/>
      <c r="I127" s="65">
        <v>100</v>
      </c>
      <c r="J127" s="65">
        <v>100</v>
      </c>
      <c r="K127" s="65">
        <v>50</v>
      </c>
      <c r="L127" s="102"/>
      <c r="M127" s="566" t="s">
        <v>462</v>
      </c>
    </row>
    <row r="128" spans="1:25" s="233" customFormat="1" ht="13.5" customHeight="1">
      <c r="B128" s="347"/>
      <c r="C128" s="542"/>
      <c r="D128" s="128">
        <f t="shared" si="17"/>
        <v>0</v>
      </c>
      <c r="E128" s="159"/>
      <c r="F128" s="125"/>
      <c r="G128" s="125"/>
      <c r="H128" s="207"/>
      <c r="I128" s="159"/>
      <c r="J128" s="159"/>
      <c r="K128" s="159"/>
      <c r="L128" s="121"/>
      <c r="M128" s="567"/>
    </row>
    <row r="129" spans="1:13" s="233" customFormat="1" ht="13.5" customHeight="1">
      <c r="B129" s="514" t="s">
        <v>132</v>
      </c>
      <c r="C129" s="515"/>
      <c r="D129" s="130">
        <f t="shared" si="17"/>
        <v>4100</v>
      </c>
      <c r="E129" s="123">
        <f>SUM(E125,E127)</f>
        <v>1350</v>
      </c>
      <c r="F129" s="123">
        <f t="shared" ref="F129:L129" si="18">SUM(F125,F127)</f>
        <v>1750</v>
      </c>
      <c r="G129" s="123">
        <f t="shared" si="18"/>
        <v>0</v>
      </c>
      <c r="H129" s="206">
        <f t="shared" si="18"/>
        <v>700</v>
      </c>
      <c r="I129" s="123">
        <f t="shared" si="18"/>
        <v>100</v>
      </c>
      <c r="J129" s="123">
        <f t="shared" si="18"/>
        <v>150</v>
      </c>
      <c r="K129" s="123">
        <f t="shared" si="18"/>
        <v>50</v>
      </c>
      <c r="L129" s="124">
        <f t="shared" si="18"/>
        <v>0</v>
      </c>
      <c r="M129" s="566"/>
    </row>
    <row r="130" spans="1:13" s="233" customFormat="1" ht="13.5" customHeight="1">
      <c r="B130" s="516"/>
      <c r="C130" s="517"/>
      <c r="D130" s="128">
        <f t="shared" si="17"/>
        <v>0</v>
      </c>
      <c r="E130" s="129">
        <f>SUM(E126,E128)</f>
        <v>0</v>
      </c>
      <c r="F130" s="129">
        <f t="shared" ref="F130:L130" si="19">SUM(F126,F128)</f>
        <v>0</v>
      </c>
      <c r="G130" s="129">
        <f t="shared" si="19"/>
        <v>0</v>
      </c>
      <c r="H130" s="153">
        <f t="shared" si="19"/>
        <v>0</v>
      </c>
      <c r="I130" s="125">
        <f t="shared" si="19"/>
        <v>0</v>
      </c>
      <c r="J130" s="129">
        <f t="shared" si="19"/>
        <v>0</v>
      </c>
      <c r="K130" s="129">
        <f t="shared" si="19"/>
        <v>0</v>
      </c>
      <c r="L130" s="141">
        <f t="shared" si="19"/>
        <v>0</v>
      </c>
      <c r="M130" s="567"/>
    </row>
    <row r="131" spans="1:13" ht="13.5" customHeight="1">
      <c r="A131" s="169" t="s">
        <v>773</v>
      </c>
      <c r="B131" s="23" t="s">
        <v>133</v>
      </c>
      <c r="C131" s="13" t="s">
        <v>134</v>
      </c>
      <c r="D131" s="130">
        <f t="shared" si="17"/>
        <v>1000</v>
      </c>
      <c r="E131" s="65">
        <v>650</v>
      </c>
      <c r="F131" s="65">
        <v>200</v>
      </c>
      <c r="G131" s="65">
        <v>50</v>
      </c>
      <c r="H131" s="188">
        <v>50</v>
      </c>
      <c r="I131" s="65">
        <v>50</v>
      </c>
      <c r="J131" s="65"/>
      <c r="K131" s="65"/>
      <c r="L131" s="102"/>
      <c r="M131" s="566"/>
    </row>
    <row r="132" spans="1:13" ht="13.5" customHeight="1">
      <c r="B132" s="29"/>
      <c r="C132" s="343"/>
      <c r="D132" s="128">
        <f t="shared" si="17"/>
        <v>0</v>
      </c>
      <c r="E132" s="161"/>
      <c r="F132" s="161"/>
      <c r="G132" s="161"/>
      <c r="H132" s="208"/>
      <c r="I132" s="161"/>
      <c r="J132" s="120"/>
      <c r="K132" s="120"/>
      <c r="L132" s="121"/>
      <c r="M132" s="567"/>
    </row>
    <row r="133" spans="1:13" ht="13.5" customHeight="1">
      <c r="A133" s="169" t="s">
        <v>804</v>
      </c>
      <c r="B133" s="347" t="s">
        <v>135</v>
      </c>
      <c r="C133" s="13" t="s">
        <v>449</v>
      </c>
      <c r="D133" s="130">
        <f t="shared" si="17"/>
        <v>900</v>
      </c>
      <c r="E133" s="65">
        <v>700</v>
      </c>
      <c r="F133" s="65"/>
      <c r="G133" s="65">
        <v>100</v>
      </c>
      <c r="H133" s="188"/>
      <c r="I133" s="65">
        <v>50</v>
      </c>
      <c r="J133" s="65">
        <v>50</v>
      </c>
      <c r="K133" s="65"/>
      <c r="L133" s="102"/>
      <c r="M133" s="566"/>
    </row>
    <row r="134" spans="1:13" ht="13.5" customHeight="1">
      <c r="B134" s="347"/>
      <c r="C134" s="343"/>
      <c r="D134" s="128">
        <f t="shared" si="17"/>
        <v>0</v>
      </c>
      <c r="E134" s="159"/>
      <c r="F134" s="125"/>
      <c r="G134" s="159"/>
      <c r="H134" s="207"/>
      <c r="I134" s="159"/>
      <c r="J134" s="159"/>
      <c r="K134" s="125"/>
      <c r="L134" s="121"/>
      <c r="M134" s="567"/>
    </row>
    <row r="135" spans="1:13" ht="13.5" customHeight="1">
      <c r="A135" s="169" t="s">
        <v>774</v>
      </c>
      <c r="B135" s="347"/>
      <c r="C135" s="13" t="s">
        <v>876</v>
      </c>
      <c r="D135" s="130">
        <f t="shared" si="17"/>
        <v>700</v>
      </c>
      <c r="E135" s="65"/>
      <c r="F135" s="65">
        <v>550</v>
      </c>
      <c r="G135" s="65"/>
      <c r="H135" s="188">
        <v>150</v>
      </c>
      <c r="I135" s="65"/>
      <c r="J135" s="65"/>
      <c r="K135" s="65"/>
      <c r="L135" s="102"/>
      <c r="M135" s="566"/>
    </row>
    <row r="136" spans="1:13" ht="13.5" customHeight="1">
      <c r="B136" s="347"/>
      <c r="C136" s="343"/>
      <c r="D136" s="128">
        <f t="shared" si="17"/>
        <v>0</v>
      </c>
      <c r="E136" s="120"/>
      <c r="F136" s="161"/>
      <c r="G136" s="120"/>
      <c r="H136" s="208"/>
      <c r="I136" s="120"/>
      <c r="J136" s="120"/>
      <c r="K136" s="120"/>
      <c r="L136" s="121"/>
      <c r="M136" s="567"/>
    </row>
    <row r="137" spans="1:13" s="233" customFormat="1" ht="13.5" customHeight="1">
      <c r="B137" s="514" t="s">
        <v>136</v>
      </c>
      <c r="C137" s="515"/>
      <c r="D137" s="130">
        <f t="shared" si="17"/>
        <v>1600</v>
      </c>
      <c r="E137" s="123">
        <f t="shared" ref="E137:L138" si="20">SUM(E133,E135)</f>
        <v>700</v>
      </c>
      <c r="F137" s="123">
        <f>SUM(F133,F135)</f>
        <v>550</v>
      </c>
      <c r="G137" s="123">
        <f t="shared" si="20"/>
        <v>100</v>
      </c>
      <c r="H137" s="206">
        <f t="shared" si="20"/>
        <v>150</v>
      </c>
      <c r="I137" s="123">
        <f>SUM(I133,I135)</f>
        <v>50</v>
      </c>
      <c r="J137" s="123">
        <f t="shared" si="20"/>
        <v>50</v>
      </c>
      <c r="K137" s="123">
        <f>SUM(K133,K135)</f>
        <v>0</v>
      </c>
      <c r="L137" s="124">
        <f t="shared" si="20"/>
        <v>0</v>
      </c>
      <c r="M137" s="566"/>
    </row>
    <row r="138" spans="1:13" s="233" customFormat="1" ht="13.5" customHeight="1">
      <c r="B138" s="516"/>
      <c r="C138" s="517"/>
      <c r="D138" s="128">
        <f t="shared" si="17"/>
        <v>0</v>
      </c>
      <c r="E138" s="129">
        <f t="shared" si="20"/>
        <v>0</v>
      </c>
      <c r="F138" s="129">
        <f>SUM(F134,F136)</f>
        <v>0</v>
      </c>
      <c r="G138" s="129">
        <f t="shared" si="20"/>
        <v>0</v>
      </c>
      <c r="H138" s="153">
        <f>SUM(H134,H136)</f>
        <v>0</v>
      </c>
      <c r="I138" s="125">
        <f>SUM(I134,I136)</f>
        <v>0</v>
      </c>
      <c r="J138" s="129">
        <f t="shared" si="20"/>
        <v>0</v>
      </c>
      <c r="K138" s="129">
        <f>SUM(K134,K136)</f>
        <v>0</v>
      </c>
      <c r="L138" s="141">
        <f t="shared" si="20"/>
        <v>0</v>
      </c>
      <c r="M138" s="567"/>
    </row>
    <row r="139" spans="1:13" s="233" customFormat="1" ht="13.5" customHeight="1">
      <c r="A139" s="169" t="s">
        <v>775</v>
      </c>
      <c r="B139" s="347" t="s">
        <v>137</v>
      </c>
      <c r="C139" s="13" t="s">
        <v>138</v>
      </c>
      <c r="D139" s="130">
        <f t="shared" si="17"/>
        <v>100</v>
      </c>
      <c r="E139" s="65"/>
      <c r="F139" s="65">
        <v>100</v>
      </c>
      <c r="G139" s="65"/>
      <c r="H139" s="188"/>
      <c r="I139" s="65"/>
      <c r="J139" s="65"/>
      <c r="K139" s="65"/>
      <c r="L139" s="102"/>
      <c r="M139" s="566"/>
    </row>
    <row r="140" spans="1:13" s="233" customFormat="1" ht="13.5" customHeight="1">
      <c r="B140" s="347"/>
      <c r="C140" s="343"/>
      <c r="D140" s="128">
        <f t="shared" si="17"/>
        <v>0</v>
      </c>
      <c r="E140" s="120"/>
      <c r="F140" s="161"/>
      <c r="G140" s="120"/>
      <c r="H140" s="207"/>
      <c r="I140" s="120"/>
      <c r="J140" s="120"/>
      <c r="K140" s="120"/>
      <c r="L140" s="121"/>
      <c r="M140" s="567"/>
    </row>
    <row r="141" spans="1:13" s="233" customFormat="1" ht="13.5" customHeight="1">
      <c r="A141" s="169" t="s">
        <v>776</v>
      </c>
      <c r="B141" s="347"/>
      <c r="C141" s="13" t="s">
        <v>139</v>
      </c>
      <c r="D141" s="130">
        <f t="shared" si="17"/>
        <v>150</v>
      </c>
      <c r="E141" s="65">
        <v>150</v>
      </c>
      <c r="F141" s="65"/>
      <c r="G141" s="65"/>
      <c r="H141" s="188"/>
      <c r="I141" s="65"/>
      <c r="J141" s="65"/>
      <c r="K141" s="65"/>
      <c r="L141" s="102"/>
      <c r="M141" s="566"/>
    </row>
    <row r="142" spans="1:13" s="233" customFormat="1" ht="13.5" customHeight="1">
      <c r="B142" s="347"/>
      <c r="C142" s="343"/>
      <c r="D142" s="128">
        <f t="shared" si="17"/>
        <v>0</v>
      </c>
      <c r="E142" s="159"/>
      <c r="F142" s="125"/>
      <c r="G142" s="125"/>
      <c r="H142" s="207"/>
      <c r="I142" s="125"/>
      <c r="J142" s="125"/>
      <c r="K142" s="125"/>
      <c r="L142" s="121"/>
      <c r="M142" s="567"/>
    </row>
    <row r="143" spans="1:13" s="233" customFormat="1" ht="13.5" customHeight="1">
      <c r="B143" s="20"/>
      <c r="C143" s="580" t="s">
        <v>140</v>
      </c>
      <c r="D143" s="130">
        <f t="shared" si="17"/>
        <v>250</v>
      </c>
      <c r="E143" s="116">
        <f t="shared" ref="E143:L143" si="21">SUM(E139,E141)</f>
        <v>150</v>
      </c>
      <c r="F143" s="116">
        <f>SUM(F139,F141)</f>
        <v>100</v>
      </c>
      <c r="G143" s="116">
        <f t="shared" si="21"/>
        <v>0</v>
      </c>
      <c r="H143" s="182">
        <f t="shared" si="21"/>
        <v>0</v>
      </c>
      <c r="I143" s="116">
        <f>SUM(I139,I141)</f>
        <v>0</v>
      </c>
      <c r="J143" s="116">
        <f t="shared" si="21"/>
        <v>0</v>
      </c>
      <c r="K143" s="116">
        <f>SUM(K139,K141)</f>
        <v>0</v>
      </c>
      <c r="L143" s="124">
        <f t="shared" si="21"/>
        <v>0</v>
      </c>
      <c r="M143" s="566"/>
    </row>
    <row r="144" spans="1:13" s="233" customFormat="1" ht="13.5" customHeight="1">
      <c r="B144" s="22"/>
      <c r="C144" s="581"/>
      <c r="D144" s="128">
        <f t="shared" si="17"/>
        <v>0</v>
      </c>
      <c r="E144" s="139">
        <f t="shared" ref="E144:L144" si="22">SUM(E140,E142)</f>
        <v>0</v>
      </c>
      <c r="F144" s="139">
        <f>SUM(F140,F142)</f>
        <v>0</v>
      </c>
      <c r="G144" s="139">
        <f t="shared" si="22"/>
        <v>0</v>
      </c>
      <c r="H144" s="152">
        <f t="shared" si="22"/>
        <v>0</v>
      </c>
      <c r="I144" s="120">
        <f>SUM(I140,I142)</f>
        <v>0</v>
      </c>
      <c r="J144" s="139">
        <f t="shared" si="22"/>
        <v>0</v>
      </c>
      <c r="K144" s="139">
        <f>SUM(K140,K142)</f>
        <v>0</v>
      </c>
      <c r="L144" s="140">
        <f t="shared" si="22"/>
        <v>0</v>
      </c>
      <c r="M144" s="567"/>
    </row>
    <row r="145" spans="1:25" s="233" customFormat="1" ht="13.5" customHeight="1">
      <c r="B145" s="534" t="s">
        <v>141</v>
      </c>
      <c r="C145" s="535"/>
      <c r="D145" s="130">
        <f t="shared" si="17"/>
        <v>75350</v>
      </c>
      <c r="E145" s="116">
        <f t="shared" ref="E145:L146" si="23">SUM(E17,E43,E45,E53,E70,E78,E84,E92,E102,E104,E106,E112,E123,E129,E131,E137,E143)</f>
        <v>27450</v>
      </c>
      <c r="F145" s="116">
        <f t="shared" si="23"/>
        <v>25650</v>
      </c>
      <c r="G145" s="116">
        <f t="shared" si="23"/>
        <v>8500</v>
      </c>
      <c r="H145" s="182">
        <f t="shared" si="23"/>
        <v>8150</v>
      </c>
      <c r="I145" s="116">
        <f t="shared" si="23"/>
        <v>2900</v>
      </c>
      <c r="J145" s="116">
        <f t="shared" si="23"/>
        <v>1800</v>
      </c>
      <c r="K145" s="116">
        <f t="shared" si="23"/>
        <v>850</v>
      </c>
      <c r="L145" s="150">
        <f t="shared" si="23"/>
        <v>50</v>
      </c>
      <c r="M145" s="355"/>
    </row>
    <row r="146" spans="1:25" s="233" customFormat="1" ht="13.5" customHeight="1">
      <c r="B146" s="516"/>
      <c r="C146" s="517"/>
      <c r="D146" s="128">
        <f t="shared" si="17"/>
        <v>0</v>
      </c>
      <c r="E146" s="173">
        <f t="shared" si="23"/>
        <v>0</v>
      </c>
      <c r="F146" s="173">
        <f t="shared" si="23"/>
        <v>0</v>
      </c>
      <c r="G146" s="173">
        <f t="shared" si="23"/>
        <v>0</v>
      </c>
      <c r="H146" s="215">
        <f t="shared" si="23"/>
        <v>0</v>
      </c>
      <c r="I146" s="173">
        <f t="shared" si="23"/>
        <v>0</v>
      </c>
      <c r="J146" s="173">
        <f t="shared" si="23"/>
        <v>0</v>
      </c>
      <c r="K146" s="173">
        <f t="shared" si="23"/>
        <v>0</v>
      </c>
      <c r="L146" s="174">
        <f t="shared" si="23"/>
        <v>0</v>
      </c>
      <c r="M146" s="175"/>
    </row>
    <row r="147" spans="1:25" ht="16.5" customHeight="1">
      <c r="B147" s="533" t="s">
        <v>0</v>
      </c>
      <c r="C147" s="533"/>
      <c r="D147" s="407" t="str">
        <f>市郡別合計!$B$1</f>
        <v>Ver.1.02</v>
      </c>
      <c r="E147" s="513" t="s">
        <v>618</v>
      </c>
      <c r="F147" s="513"/>
      <c r="G147" s="513"/>
      <c r="H147" s="513"/>
      <c r="I147" s="409" t="s">
        <v>619</v>
      </c>
      <c r="J147" s="405"/>
      <c r="K147" s="405"/>
      <c r="L147" s="410"/>
      <c r="M147" s="346" t="str">
        <f>市郡別合計!$I$1</f>
        <v>2025/11/15 改定部数</v>
      </c>
      <c r="O147" s="404"/>
    </row>
    <row r="148" spans="1:25" s="233" customFormat="1" ht="12.75" customHeight="1">
      <c r="B148" s="506" t="s">
        <v>250</v>
      </c>
      <c r="C148" s="507"/>
      <c r="D148" s="507"/>
      <c r="E148" s="508"/>
      <c r="F148" s="473" t="s">
        <v>245</v>
      </c>
      <c r="G148" s="474"/>
      <c r="H148" s="474"/>
      <c r="I148" s="475"/>
      <c r="J148" s="482" t="s">
        <v>275</v>
      </c>
      <c r="K148" s="483"/>
      <c r="L148" s="484"/>
      <c r="M148" s="348" t="s">
        <v>249</v>
      </c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</row>
    <row r="149" spans="1:25" s="233" customFormat="1" ht="12" customHeight="1">
      <c r="B149" s="500">
        <f>市郡別合計!$A$3</f>
        <v>0</v>
      </c>
      <c r="C149" s="501"/>
      <c r="D149" s="501"/>
      <c r="E149" s="502"/>
      <c r="F149" s="527">
        <f>市郡別合計!$C$3</f>
        <v>0</v>
      </c>
      <c r="G149" s="528"/>
      <c r="H149" s="528"/>
      <c r="I149" s="529"/>
      <c r="J149" s="485">
        <f>市郡別合計!$F$3</f>
        <v>0</v>
      </c>
      <c r="K149" s="486"/>
      <c r="L149" s="487"/>
      <c r="M149" s="518">
        <f>市郡別合計!$I$3</f>
        <v>0</v>
      </c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</row>
    <row r="150" spans="1:25" s="233" customFormat="1" ht="12" customHeight="1">
      <c r="B150" s="503"/>
      <c r="C150" s="504"/>
      <c r="D150" s="504"/>
      <c r="E150" s="505"/>
      <c r="F150" s="530"/>
      <c r="G150" s="531"/>
      <c r="H150" s="531"/>
      <c r="I150" s="532"/>
      <c r="J150" s="488"/>
      <c r="K150" s="489"/>
      <c r="L150" s="490"/>
      <c r="M150" s="519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</row>
    <row r="151" spans="1:25" s="233" customFormat="1" ht="12.75" customHeight="1">
      <c r="B151" s="553" t="s">
        <v>251</v>
      </c>
      <c r="C151" s="554"/>
      <c r="D151" s="554"/>
      <c r="E151" s="554"/>
      <c r="F151" s="555"/>
      <c r="G151" s="491" t="s">
        <v>252</v>
      </c>
      <c r="H151" s="492"/>
      <c r="I151" s="492"/>
      <c r="J151" s="492"/>
      <c r="K151" s="493"/>
      <c r="L151" s="13" t="s">
        <v>247</v>
      </c>
      <c r="M151" s="349" t="s">
        <v>248</v>
      </c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</row>
    <row r="152" spans="1:25" s="233" customFormat="1" ht="12" customHeight="1">
      <c r="B152" s="494">
        <f>市郡別合計!$A$6</f>
        <v>0</v>
      </c>
      <c r="C152" s="495"/>
      <c r="D152" s="495"/>
      <c r="E152" s="495"/>
      <c r="F152" s="496"/>
      <c r="G152" s="547">
        <f>市郡別合計!$D$6</f>
        <v>0</v>
      </c>
      <c r="H152" s="548"/>
      <c r="I152" s="548"/>
      <c r="J152" s="548"/>
      <c r="K152" s="549"/>
      <c r="L152" s="476">
        <f>市郡別合計!$G$6</f>
        <v>0</v>
      </c>
      <c r="M152" s="478">
        <f>市郡別合計!$H$6</f>
        <v>0</v>
      </c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</row>
    <row r="153" spans="1:25" s="233" customFormat="1" ht="12" customHeight="1">
      <c r="B153" s="497"/>
      <c r="C153" s="498"/>
      <c r="D153" s="498"/>
      <c r="E153" s="498"/>
      <c r="F153" s="499"/>
      <c r="G153" s="550"/>
      <c r="H153" s="551"/>
      <c r="I153" s="551"/>
      <c r="J153" s="551"/>
      <c r="K153" s="552"/>
      <c r="L153" s="477"/>
      <c r="M153" s="479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</row>
    <row r="154" spans="1:25" ht="4.5" customHeight="1">
      <c r="B154" s="30"/>
      <c r="C154" s="30"/>
      <c r="D154" s="31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25" ht="13.5" customHeight="1">
      <c r="B155" s="525" t="s">
        <v>1</v>
      </c>
      <c r="C155" s="526"/>
      <c r="D155" s="3" t="s">
        <v>2</v>
      </c>
      <c r="E155" s="4" t="s">
        <v>4</v>
      </c>
      <c r="F155" s="4" t="s">
        <v>7</v>
      </c>
      <c r="G155" s="4" t="s">
        <v>5</v>
      </c>
      <c r="H155" s="201" t="s">
        <v>6</v>
      </c>
      <c r="I155" s="4" t="s">
        <v>3</v>
      </c>
      <c r="J155" s="4" t="s">
        <v>8</v>
      </c>
      <c r="K155" s="4" t="s">
        <v>497</v>
      </c>
      <c r="L155" s="5" t="s">
        <v>9</v>
      </c>
      <c r="M155" s="5" t="s">
        <v>431</v>
      </c>
    </row>
    <row r="156" spans="1:25" s="233" customFormat="1" ht="16.5" customHeight="1">
      <c r="B156" s="509" t="s">
        <v>400</v>
      </c>
      <c r="C156" s="510"/>
      <c r="I156" s="350"/>
      <c r="M156" s="351"/>
    </row>
    <row r="157" spans="1:25" ht="13.5" customHeight="1">
      <c r="A157" s="169" t="s">
        <v>805</v>
      </c>
      <c r="B157" s="511" t="s">
        <v>305</v>
      </c>
      <c r="C157" s="382" t="s">
        <v>280</v>
      </c>
      <c r="D157" s="395">
        <f t="shared" ref="D157:D173" si="24">SUM(E157:L157)</f>
        <v>7300</v>
      </c>
      <c r="E157" s="65">
        <v>6200</v>
      </c>
      <c r="F157" s="65"/>
      <c r="G157" s="65">
        <v>500</v>
      </c>
      <c r="H157" s="188"/>
      <c r="I157" s="65">
        <v>500</v>
      </c>
      <c r="J157" s="65"/>
      <c r="K157" s="65">
        <v>50</v>
      </c>
      <c r="L157" s="102">
        <v>50</v>
      </c>
      <c r="M157" s="566" t="s">
        <v>496</v>
      </c>
      <c r="N157"/>
    </row>
    <row r="158" spans="1:25" ht="13.5" customHeight="1">
      <c r="B158" s="524"/>
      <c r="C158" s="380"/>
      <c r="D158" s="396">
        <f t="shared" si="24"/>
        <v>0</v>
      </c>
      <c r="E158" s="161"/>
      <c r="F158" s="120"/>
      <c r="G158" s="161"/>
      <c r="H158" s="154"/>
      <c r="I158" s="161"/>
      <c r="J158" s="120"/>
      <c r="K158" s="161"/>
      <c r="L158" s="163"/>
      <c r="M158" s="567"/>
    </row>
    <row r="159" spans="1:25" ht="13.5" customHeight="1">
      <c r="A159" s="169" t="s">
        <v>806</v>
      </c>
      <c r="B159" s="14"/>
      <c r="C159" s="382" t="s">
        <v>447</v>
      </c>
      <c r="D159" s="145">
        <f t="shared" si="24"/>
        <v>2550</v>
      </c>
      <c r="E159" s="65"/>
      <c r="F159" s="65">
        <v>2050</v>
      </c>
      <c r="G159" s="65"/>
      <c r="H159" s="188">
        <v>400</v>
      </c>
      <c r="I159" s="65"/>
      <c r="J159" s="65">
        <v>100</v>
      </c>
      <c r="K159" s="65"/>
      <c r="L159" s="102"/>
      <c r="M159" s="566"/>
    </row>
    <row r="160" spans="1:25" ht="13.5" customHeight="1">
      <c r="B160" s="14"/>
      <c r="C160" s="380"/>
      <c r="D160" s="110">
        <f t="shared" si="24"/>
        <v>0</v>
      </c>
      <c r="E160" s="125"/>
      <c r="F160" s="159"/>
      <c r="G160" s="125"/>
      <c r="H160" s="209"/>
      <c r="I160" s="125"/>
      <c r="J160" s="159"/>
      <c r="K160" s="125"/>
      <c r="L160" s="121"/>
      <c r="M160" s="567"/>
    </row>
    <row r="161" spans="1:14" ht="13.5" customHeight="1">
      <c r="A161" s="169" t="s">
        <v>807</v>
      </c>
      <c r="B161" s="14"/>
      <c r="C161" s="382" t="s">
        <v>448</v>
      </c>
      <c r="D161" s="145">
        <f t="shared" si="24"/>
        <v>2050</v>
      </c>
      <c r="E161" s="65"/>
      <c r="F161" s="65">
        <v>1650</v>
      </c>
      <c r="G161" s="65"/>
      <c r="H161" s="188">
        <v>300</v>
      </c>
      <c r="I161" s="65"/>
      <c r="J161" s="65">
        <v>100</v>
      </c>
      <c r="K161" s="65"/>
      <c r="L161" s="102"/>
      <c r="M161" s="566"/>
      <c r="N161"/>
    </row>
    <row r="162" spans="1:14" ht="13.5" customHeight="1">
      <c r="B162" s="14"/>
      <c r="C162" s="380"/>
      <c r="D162" s="110">
        <f t="shared" si="24"/>
        <v>0</v>
      </c>
      <c r="E162" s="120"/>
      <c r="F162" s="161"/>
      <c r="G162" s="120"/>
      <c r="H162" s="208"/>
      <c r="I162" s="120"/>
      <c r="J162" s="161"/>
      <c r="K162" s="120"/>
      <c r="L162" s="121"/>
      <c r="M162" s="567"/>
    </row>
    <row r="163" spans="1:14" ht="13.5" customHeight="1">
      <c r="B163" s="514" t="s">
        <v>290</v>
      </c>
      <c r="C163" s="535"/>
      <c r="D163" s="146">
        <f t="shared" si="24"/>
        <v>11900</v>
      </c>
      <c r="E163" s="116">
        <f t="shared" ref="E163:L164" si="25">SUM(E157,E159,E161)</f>
        <v>6200</v>
      </c>
      <c r="F163" s="116">
        <f t="shared" si="25"/>
        <v>3700</v>
      </c>
      <c r="G163" s="116">
        <f t="shared" si="25"/>
        <v>500</v>
      </c>
      <c r="H163" s="182">
        <f t="shared" si="25"/>
        <v>700</v>
      </c>
      <c r="I163" s="116">
        <f t="shared" si="25"/>
        <v>500</v>
      </c>
      <c r="J163" s="116">
        <f t="shared" si="25"/>
        <v>200</v>
      </c>
      <c r="K163" s="116">
        <f t="shared" si="25"/>
        <v>50</v>
      </c>
      <c r="L163" s="117">
        <f t="shared" si="25"/>
        <v>50</v>
      </c>
      <c r="M163" s="566"/>
    </row>
    <row r="164" spans="1:14" ht="13.5" customHeight="1">
      <c r="B164" s="516"/>
      <c r="C164" s="517"/>
      <c r="D164" s="147">
        <f t="shared" si="24"/>
        <v>0</v>
      </c>
      <c r="E164" s="139">
        <f t="shared" si="25"/>
        <v>0</v>
      </c>
      <c r="F164" s="139">
        <f t="shared" si="25"/>
        <v>0</v>
      </c>
      <c r="G164" s="139">
        <f t="shared" si="25"/>
        <v>0</v>
      </c>
      <c r="H164" s="152">
        <f t="shared" si="25"/>
        <v>0</v>
      </c>
      <c r="I164" s="120">
        <f t="shared" si="25"/>
        <v>0</v>
      </c>
      <c r="J164" s="139">
        <f t="shared" si="25"/>
        <v>0</v>
      </c>
      <c r="K164" s="139">
        <f t="shared" si="25"/>
        <v>0</v>
      </c>
      <c r="L164" s="140">
        <f t="shared" si="25"/>
        <v>0</v>
      </c>
      <c r="M164" s="567"/>
    </row>
    <row r="165" spans="1:14" ht="13.5" customHeight="1">
      <c r="A165" s="169" t="s">
        <v>808</v>
      </c>
      <c r="B165" s="571" t="s">
        <v>306</v>
      </c>
      <c r="C165" s="24" t="s">
        <v>599</v>
      </c>
      <c r="D165" s="145">
        <f t="shared" si="24"/>
        <v>850</v>
      </c>
      <c r="E165" s="65">
        <v>850</v>
      </c>
      <c r="F165" s="65"/>
      <c r="G165" s="65"/>
      <c r="H165" s="188"/>
      <c r="I165" s="65"/>
      <c r="J165" s="65"/>
      <c r="K165" s="65"/>
      <c r="L165" s="102"/>
      <c r="M165" s="566"/>
      <c r="N165"/>
    </row>
    <row r="166" spans="1:14" ht="13.5" customHeight="1">
      <c r="B166" s="584"/>
      <c r="C166" s="25"/>
      <c r="D166" s="110">
        <f t="shared" si="24"/>
        <v>0</v>
      </c>
      <c r="E166" s="160"/>
      <c r="F166" s="120"/>
      <c r="G166" s="120"/>
      <c r="H166" s="154"/>
      <c r="I166" s="120"/>
      <c r="J166" s="120"/>
      <c r="K166" s="120"/>
      <c r="L166" s="121"/>
      <c r="M166" s="567"/>
    </row>
    <row r="167" spans="1:14" ht="13.5" customHeight="1">
      <c r="A167" s="169" t="s">
        <v>893</v>
      </c>
      <c r="B167" s="419"/>
      <c r="C167" s="54" t="s">
        <v>887</v>
      </c>
      <c r="D167" s="145">
        <f t="shared" si="24"/>
        <v>250</v>
      </c>
      <c r="E167" s="65"/>
      <c r="F167" s="65">
        <v>250</v>
      </c>
      <c r="G167" s="65"/>
      <c r="H167" s="188"/>
      <c r="I167" s="65"/>
      <c r="J167" s="65"/>
      <c r="K167" s="65"/>
      <c r="L167" s="102"/>
      <c r="M167" s="566"/>
    </row>
    <row r="168" spans="1:14" ht="13.5" customHeight="1">
      <c r="B168" s="419"/>
      <c r="C168" s="54"/>
      <c r="D168" s="110">
        <f t="shared" si="24"/>
        <v>0</v>
      </c>
      <c r="E168" s="125"/>
      <c r="F168" s="161"/>
      <c r="G168" s="120"/>
      <c r="H168" s="154"/>
      <c r="I168" s="120"/>
      <c r="J168" s="120"/>
      <c r="K168" s="120"/>
      <c r="L168" s="121"/>
      <c r="M168" s="567"/>
    </row>
    <row r="169" spans="1:14" ht="13.5" customHeight="1">
      <c r="B169" s="514" t="s">
        <v>888</v>
      </c>
      <c r="C169" s="535"/>
      <c r="D169" s="146">
        <f t="shared" ref="D169:D170" si="26">SUM(E169:L169)</f>
        <v>1100</v>
      </c>
      <c r="E169" s="116">
        <f t="shared" ref="E169" si="27">SUM(E165,E167)</f>
        <v>850</v>
      </c>
      <c r="F169" s="116">
        <f>SUM(F165,F167)</f>
        <v>250</v>
      </c>
      <c r="G169" s="116">
        <f t="shared" ref="G169:H169" si="28">SUM(G165,G167)</f>
        <v>0</v>
      </c>
      <c r="H169" s="182">
        <f t="shared" si="28"/>
        <v>0</v>
      </c>
      <c r="I169" s="116">
        <f>SUM(I165,I167)</f>
        <v>0</v>
      </c>
      <c r="J169" s="116">
        <f t="shared" ref="J169" si="29">SUM(J165,J167)</f>
        <v>0</v>
      </c>
      <c r="K169" s="116">
        <f>SUM(K165,K167)</f>
        <v>0</v>
      </c>
      <c r="L169" s="117">
        <f t="shared" ref="L169" si="30">SUM(L165,L167)</f>
        <v>0</v>
      </c>
      <c r="M169" s="566"/>
    </row>
    <row r="170" spans="1:14" ht="13.5" customHeight="1">
      <c r="B170" s="516"/>
      <c r="C170" s="517"/>
      <c r="D170" s="147">
        <f t="shared" si="26"/>
        <v>0</v>
      </c>
      <c r="E170" s="139">
        <f t="shared" ref="E170" si="31">SUM(E166,E168)</f>
        <v>0</v>
      </c>
      <c r="F170" s="139">
        <f>SUM(F166,F168)</f>
        <v>0</v>
      </c>
      <c r="G170" s="139">
        <f t="shared" ref="G170:H170" si="32">SUM(G166,G168)</f>
        <v>0</v>
      </c>
      <c r="H170" s="152">
        <f t="shared" si="32"/>
        <v>0</v>
      </c>
      <c r="I170" s="120">
        <f>SUM(I166,I168)</f>
        <v>0</v>
      </c>
      <c r="J170" s="139">
        <f t="shared" ref="J170" si="33">SUM(J166,J168)</f>
        <v>0</v>
      </c>
      <c r="K170" s="139">
        <f>SUM(K166,K168)</f>
        <v>0</v>
      </c>
      <c r="L170" s="140">
        <f t="shared" ref="L170" si="34">SUM(L166,L168)</f>
        <v>0</v>
      </c>
      <c r="M170" s="567"/>
    </row>
    <row r="171" spans="1:14" ht="13.5" customHeight="1">
      <c r="A171" s="169" t="s">
        <v>809</v>
      </c>
      <c r="B171" s="571" t="s">
        <v>307</v>
      </c>
      <c r="C171" s="24" t="s">
        <v>151</v>
      </c>
      <c r="D171" s="145">
        <f t="shared" si="24"/>
        <v>2500</v>
      </c>
      <c r="E171" s="65">
        <v>1800</v>
      </c>
      <c r="F171" s="65">
        <v>450</v>
      </c>
      <c r="G171" s="65">
        <v>100</v>
      </c>
      <c r="H171" s="188">
        <v>50</v>
      </c>
      <c r="I171" s="65">
        <v>50</v>
      </c>
      <c r="J171" s="65">
        <v>50</v>
      </c>
      <c r="K171" s="65"/>
      <c r="L171" s="102"/>
      <c r="M171" s="566"/>
      <c r="N171"/>
    </row>
    <row r="172" spans="1:14" ht="13.5" customHeight="1">
      <c r="B172" s="583"/>
      <c r="C172" s="25"/>
      <c r="D172" s="110">
        <f t="shared" si="24"/>
        <v>0</v>
      </c>
      <c r="E172" s="159"/>
      <c r="F172" s="159"/>
      <c r="G172" s="159"/>
      <c r="H172" s="209"/>
      <c r="I172" s="159"/>
      <c r="J172" s="159"/>
      <c r="K172" s="125"/>
      <c r="L172" s="121"/>
      <c r="M172" s="567"/>
    </row>
    <row r="173" spans="1:14" ht="13.5" customHeight="1">
      <c r="B173" s="534" t="s">
        <v>291</v>
      </c>
      <c r="C173" s="535"/>
      <c r="D173" s="146">
        <f t="shared" si="24"/>
        <v>15500</v>
      </c>
      <c r="E173" s="123">
        <f>SUM(E163,E169,E171)</f>
        <v>8850</v>
      </c>
      <c r="F173" s="123">
        <f t="shared" ref="F173:L174" si="35">SUM(F163,F169,F171)</f>
        <v>4400</v>
      </c>
      <c r="G173" s="123">
        <f t="shared" si="35"/>
        <v>600</v>
      </c>
      <c r="H173" s="206">
        <f t="shared" si="35"/>
        <v>750</v>
      </c>
      <c r="I173" s="123">
        <f t="shared" si="35"/>
        <v>550</v>
      </c>
      <c r="J173" s="123">
        <f t="shared" si="35"/>
        <v>250</v>
      </c>
      <c r="K173" s="123">
        <f t="shared" si="35"/>
        <v>50</v>
      </c>
      <c r="L173" s="124">
        <f t="shared" si="35"/>
        <v>50</v>
      </c>
      <c r="M173" s="355"/>
    </row>
    <row r="174" spans="1:14" ht="13.5" customHeight="1">
      <c r="B174" s="516"/>
      <c r="C174" s="517"/>
      <c r="D174" s="147">
        <f>SUM(E174:L174)</f>
        <v>0</v>
      </c>
      <c r="E174" s="129">
        <f>SUM(E164,E170,E172)</f>
        <v>0</v>
      </c>
      <c r="F174" s="129">
        <f t="shared" si="35"/>
        <v>0</v>
      </c>
      <c r="G174" s="129">
        <f t="shared" si="35"/>
        <v>0</v>
      </c>
      <c r="H174" s="153">
        <f t="shared" si="35"/>
        <v>0</v>
      </c>
      <c r="I174" s="125">
        <f t="shared" si="35"/>
        <v>0</v>
      </c>
      <c r="J174" s="129">
        <f t="shared" si="35"/>
        <v>0</v>
      </c>
      <c r="K174" s="129">
        <f t="shared" si="35"/>
        <v>0</v>
      </c>
      <c r="L174" s="141">
        <f t="shared" si="35"/>
        <v>0</v>
      </c>
      <c r="M174" s="175"/>
    </row>
    <row r="175" spans="1:14" s="233" customFormat="1" ht="16.5" customHeight="1">
      <c r="B175" s="509" t="s">
        <v>401</v>
      </c>
      <c r="C175" s="510"/>
      <c r="I175" s="350"/>
      <c r="M175" s="351"/>
    </row>
    <row r="176" spans="1:14" ht="13.5" customHeight="1">
      <c r="A176" s="169" t="s">
        <v>810</v>
      </c>
      <c r="B176" s="12" t="s">
        <v>142</v>
      </c>
      <c r="C176" s="377"/>
      <c r="D176" s="145">
        <f t="shared" ref="D176:D183" si="36">SUM(E176:L176)</f>
        <v>650</v>
      </c>
      <c r="E176" s="65">
        <v>450</v>
      </c>
      <c r="F176" s="65">
        <v>150</v>
      </c>
      <c r="G176" s="65">
        <v>50</v>
      </c>
      <c r="H176" s="188"/>
      <c r="I176" s="65"/>
      <c r="J176" s="65"/>
      <c r="K176" s="65"/>
      <c r="L176" s="102"/>
      <c r="M176" s="566"/>
    </row>
    <row r="177" spans="1:14" ht="13.5" customHeight="1">
      <c r="B177" s="10"/>
      <c r="C177" s="378"/>
      <c r="D177" s="110">
        <f t="shared" si="36"/>
        <v>0</v>
      </c>
      <c r="E177" s="161"/>
      <c r="F177" s="161"/>
      <c r="G177" s="161"/>
      <c r="H177" s="154"/>
      <c r="I177" s="120"/>
      <c r="J177" s="120"/>
      <c r="K177" s="120"/>
      <c r="L177" s="148"/>
      <c r="M177" s="567"/>
    </row>
    <row r="178" spans="1:14" ht="13.5" customHeight="1">
      <c r="A178" s="169" t="s">
        <v>811</v>
      </c>
      <c r="B178" s="12" t="s">
        <v>329</v>
      </c>
      <c r="C178" s="377"/>
      <c r="D178" s="145">
        <f t="shared" si="36"/>
        <v>3500</v>
      </c>
      <c r="E178" s="65">
        <v>2900</v>
      </c>
      <c r="F178" s="65"/>
      <c r="G178" s="65">
        <v>250</v>
      </c>
      <c r="H178" s="188"/>
      <c r="I178" s="65">
        <v>100</v>
      </c>
      <c r="J178" s="65">
        <v>100</v>
      </c>
      <c r="K178" s="65">
        <v>50</v>
      </c>
      <c r="L178" s="105">
        <v>100</v>
      </c>
      <c r="M178" s="566" t="s">
        <v>406</v>
      </c>
      <c r="N178"/>
    </row>
    <row r="179" spans="1:14" ht="13.5" customHeight="1">
      <c r="B179" s="10"/>
      <c r="C179" s="378"/>
      <c r="D179" s="110">
        <f t="shared" si="36"/>
        <v>0</v>
      </c>
      <c r="E179" s="159"/>
      <c r="F179" s="125"/>
      <c r="G179" s="159"/>
      <c r="H179" s="207"/>
      <c r="I179" s="159"/>
      <c r="J179" s="159"/>
      <c r="K179" s="159"/>
      <c r="L179" s="163"/>
      <c r="M179" s="567"/>
    </row>
    <row r="180" spans="1:14" ht="13.5" customHeight="1">
      <c r="A180" s="169" t="s">
        <v>812</v>
      </c>
      <c r="B180" s="12" t="s">
        <v>330</v>
      </c>
      <c r="C180" s="377"/>
      <c r="D180" s="145">
        <f t="shared" si="36"/>
        <v>4400</v>
      </c>
      <c r="E180" s="65"/>
      <c r="F180" s="65">
        <v>3600</v>
      </c>
      <c r="G180" s="65"/>
      <c r="H180" s="188">
        <v>800</v>
      </c>
      <c r="I180" s="65"/>
      <c r="J180" s="65"/>
      <c r="K180" s="65"/>
      <c r="L180" s="102"/>
      <c r="M180" s="566" t="s">
        <v>407</v>
      </c>
    </row>
    <row r="181" spans="1:14" ht="13.5" customHeight="1">
      <c r="B181" s="10"/>
      <c r="C181" s="378"/>
      <c r="D181" s="110">
        <f t="shared" si="36"/>
        <v>0</v>
      </c>
      <c r="E181" s="120"/>
      <c r="F181" s="161"/>
      <c r="G181" s="120"/>
      <c r="H181" s="208"/>
      <c r="I181" s="120"/>
      <c r="J181" s="120"/>
      <c r="K181" s="120"/>
      <c r="L181" s="121"/>
      <c r="M181" s="567"/>
    </row>
    <row r="182" spans="1:14" ht="13.5" customHeight="1">
      <c r="B182" s="534" t="s">
        <v>143</v>
      </c>
      <c r="C182" s="535"/>
      <c r="D182" s="146">
        <f t="shared" si="36"/>
        <v>8550</v>
      </c>
      <c r="E182" s="123">
        <f t="shared" ref="E182:L183" si="37">SUM(E176,E178,E180)</f>
        <v>3350</v>
      </c>
      <c r="F182" s="123">
        <f t="shared" si="37"/>
        <v>3750</v>
      </c>
      <c r="G182" s="123">
        <f t="shared" si="37"/>
        <v>300</v>
      </c>
      <c r="H182" s="123">
        <f t="shared" si="37"/>
        <v>800</v>
      </c>
      <c r="I182" s="123">
        <f t="shared" si="37"/>
        <v>100</v>
      </c>
      <c r="J182" s="123">
        <f t="shared" si="37"/>
        <v>100</v>
      </c>
      <c r="K182" s="123">
        <f t="shared" si="37"/>
        <v>50</v>
      </c>
      <c r="L182" s="124">
        <f t="shared" si="37"/>
        <v>100</v>
      </c>
      <c r="M182" s="355"/>
      <c r="N182"/>
    </row>
    <row r="183" spans="1:14" ht="13.5" customHeight="1">
      <c r="B183" s="516"/>
      <c r="C183" s="517"/>
      <c r="D183" s="147">
        <f t="shared" si="36"/>
        <v>0</v>
      </c>
      <c r="E183" s="139">
        <f t="shared" si="37"/>
        <v>0</v>
      </c>
      <c r="F183" s="139">
        <f t="shared" si="37"/>
        <v>0</v>
      </c>
      <c r="G183" s="139">
        <f t="shared" si="37"/>
        <v>0</v>
      </c>
      <c r="H183" s="139">
        <f t="shared" si="37"/>
        <v>0</v>
      </c>
      <c r="I183" s="139">
        <f t="shared" si="37"/>
        <v>0</v>
      </c>
      <c r="J183" s="139">
        <f t="shared" si="37"/>
        <v>0</v>
      </c>
      <c r="K183" s="139">
        <f t="shared" si="37"/>
        <v>0</v>
      </c>
      <c r="L183" s="141">
        <f t="shared" si="37"/>
        <v>0</v>
      </c>
      <c r="M183" s="175"/>
    </row>
    <row r="184" spans="1:14" s="233" customFormat="1" ht="16.5" customHeight="1">
      <c r="B184" s="509" t="s">
        <v>402</v>
      </c>
      <c r="C184" s="510"/>
      <c r="I184" s="350"/>
      <c r="M184" s="351"/>
    </row>
    <row r="185" spans="1:14" ht="13.5" customHeight="1">
      <c r="A185" s="169" t="s">
        <v>777</v>
      </c>
      <c r="B185" s="347" t="s">
        <v>144</v>
      </c>
      <c r="C185" s="24" t="s">
        <v>405</v>
      </c>
      <c r="D185" s="145">
        <f t="shared" ref="D185:D206" si="38">SUM(E185:L185)</f>
        <v>700</v>
      </c>
      <c r="E185" s="65">
        <v>500</v>
      </c>
      <c r="F185" s="65">
        <v>100</v>
      </c>
      <c r="G185" s="65">
        <v>50</v>
      </c>
      <c r="H185" s="188">
        <v>50</v>
      </c>
      <c r="I185" s="65"/>
      <c r="J185" s="65"/>
      <c r="K185" s="65"/>
      <c r="L185" s="102"/>
      <c r="M185" s="585"/>
    </row>
    <row r="186" spans="1:14" ht="13.5" customHeight="1">
      <c r="B186" s="29"/>
      <c r="C186" s="25"/>
      <c r="D186" s="110">
        <f t="shared" si="38"/>
        <v>0</v>
      </c>
      <c r="E186" s="161"/>
      <c r="F186" s="161"/>
      <c r="G186" s="161"/>
      <c r="H186" s="208"/>
      <c r="I186" s="120"/>
      <c r="J186" s="154"/>
      <c r="K186" s="120"/>
      <c r="L186" s="121"/>
      <c r="M186" s="586"/>
    </row>
    <row r="187" spans="1:14" ht="13.5" customHeight="1">
      <c r="A187" s="169" t="s">
        <v>813</v>
      </c>
      <c r="B187" s="347" t="s">
        <v>145</v>
      </c>
      <c r="C187" s="541" t="s">
        <v>603</v>
      </c>
      <c r="D187" s="145">
        <f t="shared" si="38"/>
        <v>500</v>
      </c>
      <c r="E187" s="65">
        <v>350</v>
      </c>
      <c r="F187" s="65">
        <v>150</v>
      </c>
      <c r="G187" s="65"/>
      <c r="H187" s="188"/>
      <c r="I187" s="65"/>
      <c r="J187" s="65"/>
      <c r="K187" s="65"/>
      <c r="L187" s="102"/>
      <c r="M187" s="566"/>
    </row>
    <row r="188" spans="1:14" ht="13.5" customHeight="1">
      <c r="B188" s="347"/>
      <c r="C188" s="559"/>
      <c r="D188" s="110">
        <f t="shared" si="38"/>
        <v>0</v>
      </c>
      <c r="E188" s="161"/>
      <c r="F188" s="161"/>
      <c r="G188" s="207"/>
      <c r="H188" s="207"/>
      <c r="I188" s="125"/>
      <c r="J188" s="125"/>
      <c r="K188" s="125"/>
      <c r="L188" s="121"/>
      <c r="M188" s="567"/>
    </row>
    <row r="189" spans="1:14" ht="13.5" customHeight="1">
      <c r="A189" s="169" t="s">
        <v>778</v>
      </c>
      <c r="B189" s="347"/>
      <c r="C189" s="24" t="s">
        <v>35</v>
      </c>
      <c r="D189" s="145">
        <f t="shared" si="38"/>
        <v>750</v>
      </c>
      <c r="E189" s="65">
        <v>450</v>
      </c>
      <c r="F189" s="65">
        <v>200</v>
      </c>
      <c r="G189" s="65">
        <v>50</v>
      </c>
      <c r="H189" s="188">
        <v>50</v>
      </c>
      <c r="I189" s="65"/>
      <c r="J189" s="65"/>
      <c r="K189" s="65"/>
      <c r="L189" s="102"/>
      <c r="M189" s="566"/>
    </row>
    <row r="190" spans="1:14" ht="13.5" customHeight="1">
      <c r="B190" s="347"/>
      <c r="C190" s="25"/>
      <c r="D190" s="110">
        <f t="shared" si="38"/>
        <v>0</v>
      </c>
      <c r="E190" s="161"/>
      <c r="F190" s="161"/>
      <c r="G190" s="161"/>
      <c r="H190" s="208"/>
      <c r="I190" s="120"/>
      <c r="J190" s="120"/>
      <c r="K190" s="120"/>
      <c r="L190" s="121"/>
      <c r="M190" s="567"/>
    </row>
    <row r="191" spans="1:14" ht="13.5" customHeight="1">
      <c r="B191" s="514" t="s">
        <v>146</v>
      </c>
      <c r="C191" s="515"/>
      <c r="D191" s="146">
        <f t="shared" si="38"/>
        <v>1250</v>
      </c>
      <c r="E191" s="116">
        <f t="shared" ref="E191:L192" si="39">SUM(E187,E189)</f>
        <v>800</v>
      </c>
      <c r="F191" s="116">
        <f>SUM(F187,F189)</f>
        <v>350</v>
      </c>
      <c r="G191" s="116">
        <f t="shared" si="39"/>
        <v>50</v>
      </c>
      <c r="H191" s="182">
        <f t="shared" si="39"/>
        <v>50</v>
      </c>
      <c r="I191" s="116">
        <f>SUM(I187,I189)</f>
        <v>0</v>
      </c>
      <c r="J191" s="116">
        <f t="shared" si="39"/>
        <v>0</v>
      </c>
      <c r="K191" s="116">
        <f>SUM(K187,K189)</f>
        <v>0</v>
      </c>
      <c r="L191" s="117">
        <f t="shared" si="39"/>
        <v>0</v>
      </c>
      <c r="M191" s="566"/>
    </row>
    <row r="192" spans="1:14" ht="13.5" customHeight="1">
      <c r="B192" s="516"/>
      <c r="C192" s="517"/>
      <c r="D192" s="147">
        <f t="shared" si="38"/>
        <v>0</v>
      </c>
      <c r="E192" s="139">
        <f t="shared" si="39"/>
        <v>0</v>
      </c>
      <c r="F192" s="139">
        <f>SUM(F188,F190)</f>
        <v>0</v>
      </c>
      <c r="G192" s="139">
        <f t="shared" si="39"/>
        <v>0</v>
      </c>
      <c r="H192" s="152">
        <f t="shared" si="39"/>
        <v>0</v>
      </c>
      <c r="I192" s="120">
        <f>SUM(I188,I190)</f>
        <v>0</v>
      </c>
      <c r="J192" s="139">
        <f t="shared" si="39"/>
        <v>0</v>
      </c>
      <c r="K192" s="139">
        <f>SUM(K188,K190)</f>
        <v>0</v>
      </c>
      <c r="L192" s="140">
        <f t="shared" si="39"/>
        <v>0</v>
      </c>
      <c r="M192" s="567"/>
    </row>
    <row r="193" spans="1:28" ht="13.5" customHeight="1">
      <c r="A193" s="169" t="s">
        <v>814</v>
      </c>
      <c r="B193" s="23" t="s">
        <v>147</v>
      </c>
      <c r="C193" s="24" t="s">
        <v>578</v>
      </c>
      <c r="D193" s="145">
        <f t="shared" si="38"/>
        <v>700</v>
      </c>
      <c r="E193" s="65">
        <v>400</v>
      </c>
      <c r="F193" s="65">
        <v>200</v>
      </c>
      <c r="G193" s="65">
        <v>50</v>
      </c>
      <c r="H193" s="188">
        <v>50</v>
      </c>
      <c r="I193" s="65"/>
      <c r="J193" s="65"/>
      <c r="K193" s="65"/>
      <c r="L193" s="102"/>
      <c r="M193" s="566" t="s">
        <v>597</v>
      </c>
    </row>
    <row r="194" spans="1:28" ht="13.5" customHeight="1">
      <c r="B194" s="29"/>
      <c r="C194" s="25"/>
      <c r="D194" s="110">
        <f t="shared" si="38"/>
        <v>0</v>
      </c>
      <c r="E194" s="161"/>
      <c r="F194" s="161"/>
      <c r="G194" s="161"/>
      <c r="H194" s="161"/>
      <c r="I194" s="125"/>
      <c r="J194" s="125"/>
      <c r="K194" s="125"/>
      <c r="L194" s="121"/>
      <c r="M194" s="567"/>
    </row>
    <row r="195" spans="1:28" ht="13.5" customHeight="1">
      <c r="A195" s="169" t="s">
        <v>815</v>
      </c>
      <c r="B195" s="347" t="s">
        <v>148</v>
      </c>
      <c r="C195" s="54" t="s">
        <v>621</v>
      </c>
      <c r="D195" s="364">
        <f t="shared" si="38"/>
        <v>50</v>
      </c>
      <c r="E195" s="65"/>
      <c r="F195" s="65">
        <v>50</v>
      </c>
      <c r="G195" s="65"/>
      <c r="H195" s="188"/>
      <c r="I195" s="65"/>
      <c r="J195" s="65"/>
      <c r="K195" s="65"/>
      <c r="L195" s="102"/>
      <c r="M195" s="566"/>
    </row>
    <row r="196" spans="1:28" ht="13.5" customHeight="1">
      <c r="B196" s="29"/>
      <c r="C196" s="25"/>
      <c r="D196" s="110">
        <f t="shared" si="38"/>
        <v>0</v>
      </c>
      <c r="E196" s="120"/>
      <c r="F196" s="161"/>
      <c r="G196" s="120"/>
      <c r="H196" s="154"/>
      <c r="I196" s="120"/>
      <c r="J196" s="120"/>
      <c r="K196" s="120"/>
      <c r="L196" s="121"/>
      <c r="M196" s="567"/>
    </row>
    <row r="197" spans="1:28" ht="13.5" customHeight="1">
      <c r="A197" s="169" t="s">
        <v>816</v>
      </c>
      <c r="B197" s="573" t="s">
        <v>293</v>
      </c>
      <c r="C197" s="24" t="s">
        <v>600</v>
      </c>
      <c r="D197" s="145">
        <f t="shared" si="38"/>
        <v>350</v>
      </c>
      <c r="E197" s="65"/>
      <c r="F197" s="65">
        <v>350</v>
      </c>
      <c r="G197" s="65"/>
      <c r="H197" s="188"/>
      <c r="I197" s="65"/>
      <c r="J197" s="65"/>
      <c r="K197" s="65"/>
      <c r="L197" s="102"/>
      <c r="M197" s="566"/>
    </row>
    <row r="198" spans="1:28" ht="13.5" customHeight="1">
      <c r="B198" s="582"/>
      <c r="C198" s="25"/>
      <c r="D198" s="110">
        <f t="shared" si="38"/>
        <v>0</v>
      </c>
      <c r="E198" s="120"/>
      <c r="F198" s="161"/>
      <c r="G198" s="120"/>
      <c r="H198" s="154"/>
      <c r="I198" s="120"/>
      <c r="J198" s="120"/>
      <c r="K198" s="120"/>
      <c r="L198" s="121"/>
      <c r="M198" s="567"/>
    </row>
    <row r="199" spans="1:28" ht="13.5" customHeight="1">
      <c r="A199" s="169" t="s">
        <v>894</v>
      </c>
      <c r="B199" s="419"/>
      <c r="C199" s="54" t="s">
        <v>890</v>
      </c>
      <c r="D199" s="145">
        <f t="shared" ref="D199:D202" si="40">SUM(E199:L199)</f>
        <v>500</v>
      </c>
      <c r="E199" s="65">
        <v>500</v>
      </c>
      <c r="F199" s="65"/>
      <c r="G199" s="65"/>
      <c r="H199" s="188"/>
      <c r="I199" s="65"/>
      <c r="J199" s="65"/>
      <c r="K199" s="65"/>
      <c r="L199" s="102"/>
      <c r="M199" s="566" t="s">
        <v>891</v>
      </c>
    </row>
    <row r="200" spans="1:28" ht="13.5" customHeight="1">
      <c r="B200" s="419"/>
      <c r="C200" s="54"/>
      <c r="D200" s="110">
        <f t="shared" si="40"/>
        <v>0</v>
      </c>
      <c r="E200" s="160"/>
      <c r="F200" s="120"/>
      <c r="G200" s="120"/>
      <c r="H200" s="154"/>
      <c r="I200" s="120"/>
      <c r="J200" s="120"/>
      <c r="K200" s="120"/>
      <c r="L200" s="121"/>
      <c r="M200" s="567"/>
    </row>
    <row r="201" spans="1:28" ht="13.5" customHeight="1">
      <c r="B201" s="514" t="s">
        <v>889</v>
      </c>
      <c r="C201" s="535"/>
      <c r="D201" s="146">
        <f t="shared" si="40"/>
        <v>850</v>
      </c>
      <c r="E201" s="116">
        <f t="shared" ref="E201" si="41">SUM(E197,E199)</f>
        <v>500</v>
      </c>
      <c r="F201" s="116">
        <f>SUM(F197,F199)</f>
        <v>350</v>
      </c>
      <c r="G201" s="116">
        <f t="shared" ref="G201:H201" si="42">SUM(G197,G199)</f>
        <v>0</v>
      </c>
      <c r="H201" s="182">
        <f t="shared" si="42"/>
        <v>0</v>
      </c>
      <c r="I201" s="116">
        <f>SUM(I197,I199)</f>
        <v>0</v>
      </c>
      <c r="J201" s="116">
        <f t="shared" ref="J201" si="43">SUM(J197,J199)</f>
        <v>0</v>
      </c>
      <c r="K201" s="116">
        <f>SUM(K197,K199)</f>
        <v>0</v>
      </c>
      <c r="L201" s="117">
        <f t="shared" ref="L201" si="44">SUM(L197,L199)</f>
        <v>0</v>
      </c>
      <c r="M201" s="566"/>
    </row>
    <row r="202" spans="1:28" ht="13.5" customHeight="1">
      <c r="B202" s="516"/>
      <c r="C202" s="517"/>
      <c r="D202" s="147">
        <f t="shared" si="40"/>
        <v>0</v>
      </c>
      <c r="E202" s="139">
        <f t="shared" ref="E202" si="45">SUM(E198,E200)</f>
        <v>0</v>
      </c>
      <c r="F202" s="139">
        <f>SUM(F198,F200)</f>
        <v>0</v>
      </c>
      <c r="G202" s="139">
        <f t="shared" ref="G202:H202" si="46">SUM(G198,G200)</f>
        <v>0</v>
      </c>
      <c r="H202" s="152">
        <f t="shared" si="46"/>
        <v>0</v>
      </c>
      <c r="I202" s="120">
        <f>SUM(I198,I200)</f>
        <v>0</v>
      </c>
      <c r="J202" s="139">
        <f t="shared" ref="J202" si="47">SUM(J198,J200)</f>
        <v>0</v>
      </c>
      <c r="K202" s="139">
        <f>SUM(K198,K200)</f>
        <v>0</v>
      </c>
      <c r="L202" s="140">
        <f t="shared" ref="L202" si="48">SUM(L198,L200)</f>
        <v>0</v>
      </c>
      <c r="M202" s="567"/>
    </row>
    <row r="203" spans="1:28" ht="13.5" customHeight="1">
      <c r="A203" s="169" t="s">
        <v>817</v>
      </c>
      <c r="B203" s="347" t="s">
        <v>149</v>
      </c>
      <c r="C203" s="24" t="s">
        <v>512</v>
      </c>
      <c r="D203" s="145">
        <f t="shared" si="38"/>
        <v>450</v>
      </c>
      <c r="E203" s="65">
        <v>350</v>
      </c>
      <c r="F203" s="65">
        <v>100</v>
      </c>
      <c r="G203" s="65"/>
      <c r="H203" s="188"/>
      <c r="I203" s="65"/>
      <c r="J203" s="65"/>
      <c r="K203" s="65"/>
      <c r="L203" s="102"/>
      <c r="M203" s="566"/>
    </row>
    <row r="204" spans="1:28" ht="13.5" customHeight="1">
      <c r="B204" s="29"/>
      <c r="C204" s="25"/>
      <c r="D204" s="110">
        <f t="shared" si="38"/>
        <v>0</v>
      </c>
      <c r="E204" s="159"/>
      <c r="F204" s="159"/>
      <c r="G204" s="125"/>
      <c r="H204" s="207"/>
      <c r="I204" s="125"/>
      <c r="J204" s="125"/>
      <c r="K204" s="125"/>
      <c r="L204" s="121"/>
      <c r="M204" s="567"/>
    </row>
    <row r="205" spans="1:28" ht="13.5" customHeight="1">
      <c r="B205" s="534" t="s">
        <v>150</v>
      </c>
      <c r="C205" s="535"/>
      <c r="D205" s="146">
        <f>SUM(E205:L205)</f>
        <v>4000</v>
      </c>
      <c r="E205" s="116">
        <f>SUM(E185,E191,E193,E195,E201,E203)</f>
        <v>2550</v>
      </c>
      <c r="F205" s="116">
        <f t="shared" ref="F205:L206" si="49">SUM(F185,F191,F193,F195,F201,F203)</f>
        <v>1150</v>
      </c>
      <c r="G205" s="116">
        <f t="shared" si="49"/>
        <v>150</v>
      </c>
      <c r="H205" s="116">
        <f t="shared" si="49"/>
        <v>150</v>
      </c>
      <c r="I205" s="116">
        <f t="shared" si="49"/>
        <v>0</v>
      </c>
      <c r="J205" s="116">
        <f t="shared" si="49"/>
        <v>0</v>
      </c>
      <c r="K205" s="116">
        <f t="shared" si="49"/>
        <v>0</v>
      </c>
      <c r="L205" s="150">
        <f t="shared" si="49"/>
        <v>0</v>
      </c>
      <c r="M205" s="566"/>
    </row>
    <row r="206" spans="1:28" ht="13.5" customHeight="1">
      <c r="B206" s="516"/>
      <c r="C206" s="517"/>
      <c r="D206" s="147">
        <f t="shared" si="38"/>
        <v>0</v>
      </c>
      <c r="E206" s="139">
        <f>SUM(E186,E192,E194,E196,E202,E204)</f>
        <v>0</v>
      </c>
      <c r="F206" s="139">
        <f t="shared" si="49"/>
        <v>0</v>
      </c>
      <c r="G206" s="139">
        <f t="shared" si="49"/>
        <v>0</v>
      </c>
      <c r="H206" s="139">
        <f t="shared" si="49"/>
        <v>0</v>
      </c>
      <c r="I206" s="139">
        <f t="shared" si="49"/>
        <v>0</v>
      </c>
      <c r="J206" s="139">
        <f t="shared" si="49"/>
        <v>0</v>
      </c>
      <c r="K206" s="139">
        <f t="shared" si="49"/>
        <v>0</v>
      </c>
      <c r="L206" s="140">
        <f t="shared" si="49"/>
        <v>0</v>
      </c>
      <c r="M206" s="567"/>
    </row>
    <row r="207" spans="1:28" s="233" customFormat="1" ht="16.5" customHeight="1">
      <c r="B207" s="509" t="s">
        <v>403</v>
      </c>
      <c r="C207" s="510"/>
      <c r="I207" s="350"/>
      <c r="M207" s="351"/>
    </row>
    <row r="208" spans="1:28" ht="13.5" customHeight="1">
      <c r="A208" s="169" t="s">
        <v>818</v>
      </c>
      <c r="B208" s="347" t="s">
        <v>152</v>
      </c>
      <c r="C208" s="24" t="s">
        <v>151</v>
      </c>
      <c r="D208" s="145">
        <f t="shared" ref="D208:D211" si="50">SUM(E208:L208)</f>
        <v>1300</v>
      </c>
      <c r="E208" s="65">
        <v>950</v>
      </c>
      <c r="F208" s="65">
        <v>150</v>
      </c>
      <c r="G208" s="65">
        <v>50</v>
      </c>
      <c r="H208" s="188">
        <v>50</v>
      </c>
      <c r="I208" s="65"/>
      <c r="J208" s="65">
        <v>50</v>
      </c>
      <c r="K208" s="65"/>
      <c r="L208" s="102">
        <v>50</v>
      </c>
      <c r="M208" s="566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</row>
    <row r="209" spans="2:28" ht="13.5" customHeight="1">
      <c r="B209" s="29"/>
      <c r="C209" s="25"/>
      <c r="D209" s="110">
        <f t="shared" si="50"/>
        <v>0</v>
      </c>
      <c r="E209" s="161"/>
      <c r="F209" s="161"/>
      <c r="G209" s="161"/>
      <c r="H209" s="208"/>
      <c r="I209" s="120"/>
      <c r="J209" s="161"/>
      <c r="K209" s="127"/>
      <c r="L209" s="163"/>
      <c r="M209" s="567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</row>
    <row r="210" spans="2:28" ht="13.5" customHeight="1">
      <c r="B210" s="534" t="s">
        <v>153</v>
      </c>
      <c r="C210" s="535"/>
      <c r="D210" s="130">
        <f t="shared" si="50"/>
        <v>1300</v>
      </c>
      <c r="E210" s="123">
        <f>SUM(E208)</f>
        <v>950</v>
      </c>
      <c r="F210" s="123">
        <f t="shared" ref="F210:L211" si="51">SUM(F208)</f>
        <v>150</v>
      </c>
      <c r="G210" s="123">
        <f t="shared" si="51"/>
        <v>50</v>
      </c>
      <c r="H210" s="206">
        <f t="shared" si="51"/>
        <v>50</v>
      </c>
      <c r="I210" s="123">
        <f t="shared" si="51"/>
        <v>0</v>
      </c>
      <c r="J210" s="123">
        <f t="shared" si="51"/>
        <v>50</v>
      </c>
      <c r="K210" s="123">
        <f t="shared" si="51"/>
        <v>0</v>
      </c>
      <c r="L210" s="124">
        <f t="shared" si="51"/>
        <v>50</v>
      </c>
      <c r="M210" s="566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</row>
    <row r="211" spans="2:28" ht="13.5" customHeight="1">
      <c r="B211" s="516"/>
      <c r="C211" s="517"/>
      <c r="D211" s="128">
        <f t="shared" si="50"/>
        <v>0</v>
      </c>
      <c r="E211" s="129">
        <f>SUM(E209)</f>
        <v>0</v>
      </c>
      <c r="F211" s="129">
        <f t="shared" si="51"/>
        <v>0</v>
      </c>
      <c r="G211" s="129">
        <f t="shared" si="51"/>
        <v>0</v>
      </c>
      <c r="H211" s="153">
        <f t="shared" si="51"/>
        <v>0</v>
      </c>
      <c r="I211" s="125">
        <f t="shared" si="51"/>
        <v>0</v>
      </c>
      <c r="J211" s="129">
        <f t="shared" si="51"/>
        <v>0</v>
      </c>
      <c r="K211" s="129">
        <f t="shared" si="51"/>
        <v>0</v>
      </c>
      <c r="L211" s="141">
        <f t="shared" si="51"/>
        <v>0</v>
      </c>
      <c r="M211" s="567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</row>
    <row r="212" spans="2:28"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</row>
    <row r="213" spans="2:28"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</row>
  </sheetData>
  <sheetProtection algorithmName="SHA-512" hashValue="pLYugP/ycFj2JXwmCnDl9G0tI2mZ7TacHxJw4FnlQNQdZqABL4JaB10Ge70lx5IcDL6kXJ0u3CBJqgnBDLQQjQ==" saltValue="0+b8LAP1QQhiUbtcf8/PLA==" spinCount="100000" sheet="1" objects="1" scenarios="1"/>
  <mergeCells count="182">
    <mergeCell ref="M92:M93"/>
    <mergeCell ref="M96:M97"/>
    <mergeCell ref="M13:M14"/>
    <mergeCell ref="B1:C1"/>
    <mergeCell ref="B55:C55"/>
    <mergeCell ref="B114:C114"/>
    <mergeCell ref="B92:C93"/>
    <mergeCell ref="E1:G1"/>
    <mergeCell ref="M100:M101"/>
    <mergeCell ref="M94:M95"/>
    <mergeCell ref="M104:M105"/>
    <mergeCell ref="M106:M107"/>
    <mergeCell ref="M3:M4"/>
    <mergeCell ref="M33:M34"/>
    <mergeCell ref="M37:M38"/>
    <mergeCell ref="M35:M36"/>
    <mergeCell ref="M39:M40"/>
    <mergeCell ref="M41:M42"/>
    <mergeCell ref="M80:M81"/>
    <mergeCell ref="M76:M77"/>
    <mergeCell ref="M78:M79"/>
    <mergeCell ref="M82:M83"/>
    <mergeCell ref="M84:M85"/>
    <mergeCell ref="M72:M73"/>
    <mergeCell ref="B118:F118"/>
    <mergeCell ref="B63:C63"/>
    <mergeCell ref="B115:E115"/>
    <mergeCell ref="B116:E117"/>
    <mergeCell ref="C68:C69"/>
    <mergeCell ref="B84:C85"/>
    <mergeCell ref="F115:I115"/>
    <mergeCell ref="B2:E2"/>
    <mergeCell ref="B5:F5"/>
    <mergeCell ref="G5:K5"/>
    <mergeCell ref="B6:F7"/>
    <mergeCell ref="E55:G55"/>
    <mergeCell ref="E114:G114"/>
    <mergeCell ref="F2:I2"/>
    <mergeCell ref="J2:L2"/>
    <mergeCell ref="B3:E4"/>
    <mergeCell ref="J115:L115"/>
    <mergeCell ref="F3:I4"/>
    <mergeCell ref="J3:L4"/>
    <mergeCell ref="B122:C122"/>
    <mergeCell ref="C127:C128"/>
    <mergeCell ref="B70:C71"/>
    <mergeCell ref="B112:C113"/>
    <mergeCell ref="M27:M28"/>
    <mergeCell ref="C82:C83"/>
    <mergeCell ref="B78:C79"/>
    <mergeCell ref="B53:C54"/>
    <mergeCell ref="F116:I117"/>
    <mergeCell ref="G118:K118"/>
    <mergeCell ref="M29:M30"/>
    <mergeCell ref="M31:M32"/>
    <mergeCell ref="B56:E56"/>
    <mergeCell ref="F56:I56"/>
    <mergeCell ref="J56:L56"/>
    <mergeCell ref="C41:C42"/>
    <mergeCell ref="B43:C44"/>
    <mergeCell ref="M53:M54"/>
    <mergeCell ref="M43:M44"/>
    <mergeCell ref="M88:M89"/>
    <mergeCell ref="M90:M91"/>
    <mergeCell ref="B102:C103"/>
    <mergeCell ref="J116:L117"/>
    <mergeCell ref="M98:M99"/>
    <mergeCell ref="B205:C206"/>
    <mergeCell ref="B171:B172"/>
    <mergeCell ref="B173:C174"/>
    <mergeCell ref="B163:C164"/>
    <mergeCell ref="B157:B158"/>
    <mergeCell ref="B175:C175"/>
    <mergeCell ref="B165:B166"/>
    <mergeCell ref="M176:M177"/>
    <mergeCell ref="M178:M179"/>
    <mergeCell ref="M180:M181"/>
    <mergeCell ref="M185:M186"/>
    <mergeCell ref="M171:M172"/>
    <mergeCell ref="M161:M162"/>
    <mergeCell ref="M163:M164"/>
    <mergeCell ref="M165:M166"/>
    <mergeCell ref="M159:M160"/>
    <mergeCell ref="M167:M168"/>
    <mergeCell ref="M199:M200"/>
    <mergeCell ref="B169:C170"/>
    <mergeCell ref="M169:M170"/>
    <mergeCell ref="M210:M211"/>
    <mergeCell ref="M187:M188"/>
    <mergeCell ref="M189:M190"/>
    <mergeCell ref="M191:M192"/>
    <mergeCell ref="M193:M194"/>
    <mergeCell ref="M108:M109"/>
    <mergeCell ref="M205:M206"/>
    <mergeCell ref="B182:C183"/>
    <mergeCell ref="B119:F120"/>
    <mergeCell ref="B207:C207"/>
    <mergeCell ref="M110:M111"/>
    <mergeCell ref="M112:M113"/>
    <mergeCell ref="B210:C211"/>
    <mergeCell ref="B191:C192"/>
    <mergeCell ref="B184:C184"/>
    <mergeCell ref="C187:C188"/>
    <mergeCell ref="B145:C146"/>
    <mergeCell ref="B129:C130"/>
    <mergeCell ref="B147:C147"/>
    <mergeCell ref="B155:C155"/>
    <mergeCell ref="B152:F153"/>
    <mergeCell ref="E147:H147"/>
    <mergeCell ref="B197:B198"/>
    <mergeCell ref="B201:C202"/>
    <mergeCell ref="B156:C156"/>
    <mergeCell ref="G152:K153"/>
    <mergeCell ref="L119:L120"/>
    <mergeCell ref="M127:M128"/>
    <mergeCell ref="M157:M158"/>
    <mergeCell ref="M152:M153"/>
    <mergeCell ref="L152:L153"/>
    <mergeCell ref="M149:M150"/>
    <mergeCell ref="M129:M130"/>
    <mergeCell ref="M143:M144"/>
    <mergeCell ref="J149:L150"/>
    <mergeCell ref="G151:K151"/>
    <mergeCell ref="M125:M126"/>
    <mergeCell ref="M119:M120"/>
    <mergeCell ref="M123:M124"/>
    <mergeCell ref="C143:C144"/>
    <mergeCell ref="B137:C138"/>
    <mergeCell ref="F149:I150"/>
    <mergeCell ref="C125:C126"/>
    <mergeCell ref="B149:E150"/>
    <mergeCell ref="B148:E148"/>
    <mergeCell ref="G119:K120"/>
    <mergeCell ref="B151:F151"/>
    <mergeCell ref="F148:I148"/>
    <mergeCell ref="M208:M209"/>
    <mergeCell ref="M195:M196"/>
    <mergeCell ref="M197:M198"/>
    <mergeCell ref="J148:L148"/>
    <mergeCell ref="M131:M132"/>
    <mergeCell ref="M133:M134"/>
    <mergeCell ref="M135:M136"/>
    <mergeCell ref="M137:M138"/>
    <mergeCell ref="M139:M140"/>
    <mergeCell ref="M141:M142"/>
    <mergeCell ref="M201:M202"/>
    <mergeCell ref="M203:M204"/>
    <mergeCell ref="M116:M117"/>
    <mergeCell ref="M102:M103"/>
    <mergeCell ref="B60:F61"/>
    <mergeCell ref="L6:L7"/>
    <mergeCell ref="B17:C18"/>
    <mergeCell ref="G59:K59"/>
    <mergeCell ref="F57:I58"/>
    <mergeCell ref="B59:F59"/>
    <mergeCell ref="J57:L58"/>
    <mergeCell ref="B9:C9"/>
    <mergeCell ref="B10:C10"/>
    <mergeCell ref="G60:K61"/>
    <mergeCell ref="B57:E58"/>
    <mergeCell ref="G6:K7"/>
    <mergeCell ref="L60:L61"/>
    <mergeCell ref="M6:M7"/>
    <mergeCell ref="M11:M12"/>
    <mergeCell ref="M15:M16"/>
    <mergeCell ref="M17:M18"/>
    <mergeCell ref="M19:M20"/>
    <mergeCell ref="M21:M22"/>
    <mergeCell ref="M23:M24"/>
    <mergeCell ref="M25:M26"/>
    <mergeCell ref="M86:M87"/>
    <mergeCell ref="M66:M67"/>
    <mergeCell ref="M68:M69"/>
    <mergeCell ref="M70:M71"/>
    <mergeCell ref="M45:M46"/>
    <mergeCell ref="M47:M48"/>
    <mergeCell ref="M57:M58"/>
    <mergeCell ref="M49:M50"/>
    <mergeCell ref="M51:M52"/>
    <mergeCell ref="M74:M75"/>
    <mergeCell ref="M64:M65"/>
    <mergeCell ref="M60:M61"/>
  </mergeCells>
  <phoneticPr fontId="5"/>
  <conditionalFormatting sqref="D12:L12">
    <cfRule type="expression" dxfId="115" priority="1" stopIfTrue="1">
      <formula>D11&lt;D12</formula>
    </cfRule>
  </conditionalFormatting>
  <conditionalFormatting sqref="D14:L14">
    <cfRule type="expression" dxfId="114" priority="3" stopIfTrue="1">
      <formula>D13&lt;D14</formula>
    </cfRule>
  </conditionalFormatting>
  <conditionalFormatting sqref="D16:L16">
    <cfRule type="expression" dxfId="113" priority="17" stopIfTrue="1">
      <formula>D15&lt;D16</formula>
    </cfRule>
  </conditionalFormatting>
  <conditionalFormatting sqref="D18:L18 D20:L20 D44:L44 D54:L54 D71:L71 D79:L79 D85:L85 D93:L93 D103:L103 D113:L113 D124:L124 D126:L126 D128:L128 D130:L130 D132:L132 D134:L134 D136:L136 D138:L138 D140:L140 D142:L142 D144:L144 D146 D158:L158 D160:L160 D162:L162 D164:L164 D172:L172 D174:L174 D177:L177 D179:L179 D181:L181 D186:L186 D188:L188 D190:L190 D192:L192 D194:L194 D196:L196 D204:L204 D206:L206 D209:L209 D211:L211">
    <cfRule type="expression" dxfId="112" priority="49" stopIfTrue="1">
      <formula>D17&lt;D18</formula>
    </cfRule>
  </conditionalFormatting>
  <conditionalFormatting sqref="D22:L22">
    <cfRule type="expression" dxfId="111" priority="18" stopIfTrue="1">
      <formula>D21&lt;D22</formula>
    </cfRule>
  </conditionalFormatting>
  <conditionalFormatting sqref="D24:L24 D28:L28 D30:L30 D34:L34 D38:L38 D40:L40 D42:L42 D183:L183">
    <cfRule type="expression" dxfId="110" priority="47" stopIfTrue="1">
      <formula>D23&lt;D24</formula>
    </cfRule>
  </conditionalFormatting>
  <conditionalFormatting sqref="D26:L26">
    <cfRule type="expression" dxfId="109" priority="19" stopIfTrue="1">
      <formula>D25&lt;D26</formula>
    </cfRule>
  </conditionalFormatting>
  <conditionalFormatting sqref="D32:L32">
    <cfRule type="expression" dxfId="108" priority="35" stopIfTrue="1">
      <formula>D31&lt;D32</formula>
    </cfRule>
  </conditionalFormatting>
  <conditionalFormatting sqref="D36:L36">
    <cfRule type="expression" dxfId="107" priority="34" stopIfTrue="1">
      <formula>D35&lt;D36</formula>
    </cfRule>
  </conditionalFormatting>
  <conditionalFormatting sqref="D46:L46 D48:L48 D52:L52">
    <cfRule type="expression" dxfId="106" priority="46" stopIfTrue="1">
      <formula>D45&lt;D46</formula>
    </cfRule>
  </conditionalFormatting>
  <conditionalFormatting sqref="D50:L50">
    <cfRule type="expression" dxfId="105" priority="20" stopIfTrue="1">
      <formula>D49&lt;D50</formula>
    </cfRule>
  </conditionalFormatting>
  <conditionalFormatting sqref="D65:L65">
    <cfRule type="expression" dxfId="104" priority="22" stopIfTrue="1">
      <formula>D64&lt;D65</formula>
    </cfRule>
  </conditionalFormatting>
  <conditionalFormatting sqref="D67:L67">
    <cfRule type="expression" dxfId="103" priority="45" stopIfTrue="1">
      <formula>D66&lt;D67</formula>
    </cfRule>
  </conditionalFormatting>
  <conditionalFormatting sqref="D69:L69">
    <cfRule type="expression" dxfId="102" priority="21" stopIfTrue="1">
      <formula>D68&lt;D69</formula>
    </cfRule>
  </conditionalFormatting>
  <conditionalFormatting sqref="D73:L73">
    <cfRule type="expression" dxfId="101" priority="24" stopIfTrue="1">
      <formula>D72&lt;D73</formula>
    </cfRule>
  </conditionalFormatting>
  <conditionalFormatting sqref="D75:L75">
    <cfRule type="expression" dxfId="100" priority="44" stopIfTrue="1">
      <formula>D74&lt;D75</formula>
    </cfRule>
  </conditionalFormatting>
  <conditionalFormatting sqref="D77:L77">
    <cfRule type="expression" dxfId="99" priority="23" stopIfTrue="1">
      <formula>D76&lt;D77</formula>
    </cfRule>
  </conditionalFormatting>
  <conditionalFormatting sqref="D81:L81">
    <cfRule type="expression" dxfId="98" priority="43" stopIfTrue="1">
      <formula>D80&lt;D81</formula>
    </cfRule>
  </conditionalFormatting>
  <conditionalFormatting sqref="D83:L83">
    <cfRule type="expression" dxfId="97" priority="25" stopIfTrue="1">
      <formula>D82&lt;D83</formula>
    </cfRule>
  </conditionalFormatting>
  <conditionalFormatting sqref="D87:L87 D91:L91">
    <cfRule type="expression" dxfId="96" priority="42" stopIfTrue="1">
      <formula>D86&lt;D87</formula>
    </cfRule>
  </conditionalFormatting>
  <conditionalFormatting sqref="D89:L89">
    <cfRule type="expression" dxfId="95" priority="26" stopIfTrue="1">
      <formula>D88&lt;D89</formula>
    </cfRule>
  </conditionalFormatting>
  <conditionalFormatting sqref="D95:L95 D99:L99">
    <cfRule type="expression" dxfId="94" priority="41" stopIfTrue="1">
      <formula>D94&lt;D95</formula>
    </cfRule>
  </conditionalFormatting>
  <conditionalFormatting sqref="D97:L97">
    <cfRule type="expression" dxfId="93" priority="27" stopIfTrue="1">
      <formula>D96&lt;D97</formula>
    </cfRule>
  </conditionalFormatting>
  <conditionalFormatting sqref="D101:L101">
    <cfRule type="expression" dxfId="92" priority="28" stopIfTrue="1">
      <formula>D100&lt;D101</formula>
    </cfRule>
  </conditionalFormatting>
  <conditionalFormatting sqref="D105:L105">
    <cfRule type="expression" dxfId="91" priority="36" stopIfTrue="1">
      <formula>D104&lt;D105</formula>
    </cfRule>
  </conditionalFormatting>
  <conditionalFormatting sqref="D107:L107">
    <cfRule type="expression" dxfId="90" priority="29" stopIfTrue="1">
      <formula>D106&lt;D107</formula>
    </cfRule>
  </conditionalFormatting>
  <conditionalFormatting sqref="D109:L109">
    <cfRule type="expression" dxfId="89" priority="40" stopIfTrue="1">
      <formula>D108&lt;D109</formula>
    </cfRule>
  </conditionalFormatting>
  <conditionalFormatting sqref="D111:L111">
    <cfRule type="expression" dxfId="88" priority="30" stopIfTrue="1">
      <formula>D110&lt;D111</formula>
    </cfRule>
  </conditionalFormatting>
  <conditionalFormatting sqref="D166:L166">
    <cfRule type="expression" dxfId="87" priority="16" stopIfTrue="1">
      <formula>D165&lt;D166</formula>
    </cfRule>
  </conditionalFormatting>
  <conditionalFormatting sqref="D168:L168">
    <cfRule type="expression" dxfId="86" priority="15" stopIfTrue="1">
      <formula>D167&lt;D168</formula>
    </cfRule>
  </conditionalFormatting>
  <conditionalFormatting sqref="D170:L170">
    <cfRule type="expression" dxfId="85" priority="13" stopIfTrue="1">
      <formula>D169&lt;D170</formula>
    </cfRule>
  </conditionalFormatting>
  <conditionalFormatting sqref="D198:L198">
    <cfRule type="expression" dxfId="84" priority="8" stopIfTrue="1">
      <formula>D197&lt;D198</formula>
    </cfRule>
  </conditionalFormatting>
  <conditionalFormatting sqref="D200:L200">
    <cfRule type="expression" dxfId="83" priority="6" stopIfTrue="1">
      <formula>D199&lt;D200</formula>
    </cfRule>
  </conditionalFormatting>
  <conditionalFormatting sqref="D202:L202">
    <cfRule type="expression" dxfId="82" priority="5" stopIfTrue="1">
      <formula>D201&lt;D202</formula>
    </cfRule>
  </conditionalFormatting>
  <printOptions horizontalCentered="1"/>
  <pageMargins left="0.19685039370078741" right="0.19685039370078741" top="0.55118110236220474" bottom="0.19685039370078741" header="0.39370078740157483" footer="0.11811023622047245"/>
  <pageSetup paperSize="9" scale="98" firstPageNumber="10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3" manualBreakCount="3">
    <brk id="54" max="16383" man="1"/>
    <brk id="113" max="16383" man="1"/>
    <brk id="1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Y151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1.625" style="169" hidden="1" customWidth="1"/>
    <col min="2" max="2" width="6.125" style="169" customWidth="1"/>
    <col min="3" max="3" width="8.12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22.25" style="169" customWidth="1"/>
    <col min="14" max="16384" width="9" style="169"/>
  </cols>
  <sheetData>
    <row r="1" spans="1:25" s="233" customFormat="1" ht="17.25" customHeight="1">
      <c r="B1" s="533" t="s">
        <v>0</v>
      </c>
      <c r="C1" s="533"/>
      <c r="D1" s="247" t="str">
        <f>市郡別合計!$B$1</f>
        <v>Ver.1.02</v>
      </c>
      <c r="E1" s="513" t="s">
        <v>332</v>
      </c>
      <c r="F1" s="513"/>
      <c r="G1" s="513"/>
      <c r="H1" s="406" t="s">
        <v>619</v>
      </c>
      <c r="I1" s="405"/>
      <c r="J1" s="405"/>
      <c r="K1" s="405"/>
      <c r="M1" s="346" t="str">
        <f>市郡別合計!$I$1</f>
        <v>2025/11/15 改定部数</v>
      </c>
      <c r="O1" s="404"/>
    </row>
    <row r="2" spans="1:25" s="233" customFormat="1" ht="13.5" customHeight="1">
      <c r="B2" s="506" t="s">
        <v>250</v>
      </c>
      <c r="C2" s="507"/>
      <c r="D2" s="507"/>
      <c r="E2" s="508"/>
      <c r="F2" s="473" t="s">
        <v>245</v>
      </c>
      <c r="G2" s="474"/>
      <c r="H2" s="474"/>
      <c r="I2" s="475"/>
      <c r="J2" s="482" t="s">
        <v>275</v>
      </c>
      <c r="K2" s="483"/>
      <c r="L2" s="484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0">
        <f>市郡別合計!$A$3</f>
        <v>0</v>
      </c>
      <c r="C3" s="501"/>
      <c r="D3" s="501"/>
      <c r="E3" s="502"/>
      <c r="F3" s="527">
        <f>市郡別合計!$C$3</f>
        <v>0</v>
      </c>
      <c r="G3" s="528"/>
      <c r="H3" s="528"/>
      <c r="I3" s="529"/>
      <c r="J3" s="485">
        <f>市郡別合計!$F$3</f>
        <v>0</v>
      </c>
      <c r="K3" s="486"/>
      <c r="L3" s="487"/>
      <c r="M3" s="518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03"/>
      <c r="C4" s="504"/>
      <c r="D4" s="504"/>
      <c r="E4" s="505"/>
      <c r="F4" s="530"/>
      <c r="G4" s="531"/>
      <c r="H4" s="531"/>
      <c r="I4" s="532"/>
      <c r="J4" s="488"/>
      <c r="K4" s="489"/>
      <c r="L4" s="490"/>
      <c r="M4" s="519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53" t="s">
        <v>251</v>
      </c>
      <c r="C5" s="554"/>
      <c r="D5" s="554"/>
      <c r="E5" s="554"/>
      <c r="F5" s="555"/>
      <c r="G5" s="491" t="s">
        <v>252</v>
      </c>
      <c r="H5" s="492"/>
      <c r="I5" s="492"/>
      <c r="J5" s="492"/>
      <c r="K5" s="493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494">
        <f>市郡別合計!$A$6</f>
        <v>0</v>
      </c>
      <c r="C6" s="495"/>
      <c r="D6" s="495"/>
      <c r="E6" s="495"/>
      <c r="F6" s="496"/>
      <c r="G6" s="547">
        <f>市郡別合計!$D$6</f>
        <v>0</v>
      </c>
      <c r="H6" s="548"/>
      <c r="I6" s="548"/>
      <c r="J6" s="548"/>
      <c r="K6" s="549"/>
      <c r="L6" s="476">
        <f>市郡別合計!$G$6</f>
        <v>0</v>
      </c>
      <c r="M6" s="478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497"/>
      <c r="C7" s="498"/>
      <c r="D7" s="498"/>
      <c r="E7" s="498"/>
      <c r="F7" s="499"/>
      <c r="G7" s="550"/>
      <c r="H7" s="551"/>
      <c r="I7" s="551"/>
      <c r="J7" s="551"/>
      <c r="K7" s="552"/>
      <c r="L7" s="477"/>
      <c r="M7" s="479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75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25" t="s">
        <v>1</v>
      </c>
      <c r="C9" s="526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177" t="s">
        <v>412</v>
      </c>
      <c r="C10" s="178"/>
      <c r="E10" s="361"/>
      <c r="I10" s="350"/>
      <c r="M10" s="351"/>
    </row>
    <row r="11" spans="1:25" ht="13.5" customHeight="1">
      <c r="A11" s="169" t="s">
        <v>819</v>
      </c>
      <c r="B11" s="12" t="s">
        <v>473</v>
      </c>
      <c r="C11" s="377"/>
      <c r="D11" s="224">
        <f t="shared" ref="D11:D36" si="0">SUM(E11:L11)</f>
        <v>2400</v>
      </c>
      <c r="E11" s="413">
        <v>2250</v>
      </c>
      <c r="F11" s="65"/>
      <c r="G11" s="65"/>
      <c r="H11" s="188"/>
      <c r="I11" s="65">
        <v>150</v>
      </c>
      <c r="J11" s="65"/>
      <c r="K11" s="65"/>
      <c r="L11" s="102"/>
      <c r="M11" s="566"/>
    </row>
    <row r="12" spans="1:25" ht="13.5" customHeight="1">
      <c r="B12" s="10"/>
      <c r="C12" s="378"/>
      <c r="D12" s="219">
        <f t="shared" si="0"/>
        <v>0</v>
      </c>
      <c r="E12" s="160"/>
      <c r="F12" s="120"/>
      <c r="G12" s="120"/>
      <c r="H12" s="154"/>
      <c r="I12" s="161"/>
      <c r="J12" s="120"/>
      <c r="K12" s="120"/>
      <c r="L12" s="121"/>
      <c r="M12" s="567"/>
    </row>
    <row r="13" spans="1:25" ht="13.5" customHeight="1">
      <c r="A13" s="169" t="s">
        <v>820</v>
      </c>
      <c r="B13" s="12" t="s">
        <v>154</v>
      </c>
      <c r="C13" s="377"/>
      <c r="D13" s="224">
        <f t="shared" si="0"/>
        <v>2100</v>
      </c>
      <c r="E13" s="413">
        <v>2000</v>
      </c>
      <c r="F13" s="65"/>
      <c r="G13" s="65"/>
      <c r="H13" s="188"/>
      <c r="I13" s="65">
        <v>100</v>
      </c>
      <c r="J13" s="65"/>
      <c r="K13" s="65"/>
      <c r="L13" s="102"/>
      <c r="M13" s="566"/>
    </row>
    <row r="14" spans="1:25" ht="13.5" customHeight="1">
      <c r="B14" s="10"/>
      <c r="C14" s="378"/>
      <c r="D14" s="219">
        <f t="shared" si="0"/>
        <v>0</v>
      </c>
      <c r="E14" s="223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821</v>
      </c>
      <c r="B15" s="12" t="s">
        <v>155</v>
      </c>
      <c r="C15" s="377"/>
      <c r="D15" s="224">
        <f t="shared" si="0"/>
        <v>2100</v>
      </c>
      <c r="E15" s="413">
        <v>2000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219">
        <f t="shared" si="0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822</v>
      </c>
      <c r="B17" s="12" t="s">
        <v>156</v>
      </c>
      <c r="C17" s="377"/>
      <c r="D17" s="224">
        <f t="shared" si="0"/>
        <v>1600</v>
      </c>
      <c r="E17" s="413">
        <v>1500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219">
        <f t="shared" si="0"/>
        <v>0</v>
      </c>
      <c r="E18" s="223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823</v>
      </c>
      <c r="B19" s="12" t="s">
        <v>157</v>
      </c>
      <c r="C19" s="377"/>
      <c r="D19" s="224">
        <f t="shared" si="0"/>
        <v>2400</v>
      </c>
      <c r="E19" s="413">
        <v>2250</v>
      </c>
      <c r="F19" s="65"/>
      <c r="G19" s="65"/>
      <c r="H19" s="188"/>
      <c r="I19" s="65">
        <v>150</v>
      </c>
      <c r="J19" s="65"/>
      <c r="K19" s="65"/>
      <c r="L19" s="102"/>
      <c r="M19" s="566" t="s">
        <v>418</v>
      </c>
    </row>
    <row r="20" spans="1:13" ht="13.5" customHeight="1">
      <c r="B20" s="10"/>
      <c r="C20" s="378"/>
      <c r="D20" s="219">
        <f t="shared" si="0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842</v>
      </c>
      <c r="B21" s="12" t="s">
        <v>22</v>
      </c>
      <c r="C21" s="377"/>
      <c r="D21" s="224">
        <f t="shared" si="0"/>
        <v>2100</v>
      </c>
      <c r="E21" s="413"/>
      <c r="F21" s="65">
        <v>1700</v>
      </c>
      <c r="G21" s="65"/>
      <c r="H21" s="188">
        <v>400</v>
      </c>
      <c r="I21" s="65"/>
      <c r="J21" s="65"/>
      <c r="K21" s="65"/>
      <c r="L21" s="102"/>
      <c r="M21" s="566"/>
    </row>
    <row r="22" spans="1:13" ht="13.5" customHeight="1">
      <c r="B22" s="10"/>
      <c r="C22" s="378"/>
      <c r="D22" s="219">
        <f t="shared" si="0"/>
        <v>0</v>
      </c>
      <c r="E22" s="221"/>
      <c r="F22" s="159"/>
      <c r="G22" s="125"/>
      <c r="H22" s="209"/>
      <c r="I22" s="125"/>
      <c r="J22" s="125"/>
      <c r="K22" s="125"/>
      <c r="L22" s="121"/>
      <c r="M22" s="567"/>
    </row>
    <row r="23" spans="1:13" ht="13.5" customHeight="1">
      <c r="A23" s="169" t="s">
        <v>843</v>
      </c>
      <c r="B23" s="12" t="s">
        <v>617</v>
      </c>
      <c r="C23" s="377"/>
      <c r="D23" s="224">
        <f t="shared" si="0"/>
        <v>3550</v>
      </c>
      <c r="E23" s="413"/>
      <c r="F23" s="65">
        <v>2850</v>
      </c>
      <c r="G23" s="65"/>
      <c r="H23" s="188">
        <v>700</v>
      </c>
      <c r="I23" s="65"/>
      <c r="J23" s="65"/>
      <c r="K23" s="65"/>
      <c r="L23" s="102"/>
      <c r="M23" s="566"/>
    </row>
    <row r="24" spans="1:13" ht="13.5" customHeight="1">
      <c r="B24" s="10"/>
      <c r="C24" s="378"/>
      <c r="D24" s="219">
        <f t="shared" si="0"/>
        <v>0</v>
      </c>
      <c r="E24" s="119"/>
      <c r="F24" s="161"/>
      <c r="G24" s="120"/>
      <c r="H24" s="208"/>
      <c r="I24" s="120"/>
      <c r="J24" s="120"/>
      <c r="K24" s="120"/>
      <c r="L24" s="121"/>
      <c r="M24" s="567"/>
    </row>
    <row r="25" spans="1:13" ht="13.5" customHeight="1">
      <c r="A25" s="169" t="s">
        <v>844</v>
      </c>
      <c r="B25" s="12" t="s">
        <v>103</v>
      </c>
      <c r="C25" s="377"/>
      <c r="D25" s="224">
        <f t="shared" si="0"/>
        <v>1300</v>
      </c>
      <c r="E25" s="413"/>
      <c r="F25" s="65">
        <v>1000</v>
      </c>
      <c r="G25" s="65"/>
      <c r="H25" s="188">
        <v>300</v>
      </c>
      <c r="I25" s="65"/>
      <c r="J25" s="65"/>
      <c r="K25" s="65"/>
      <c r="L25" s="102"/>
      <c r="M25" s="566"/>
    </row>
    <row r="26" spans="1:13" ht="13.5" customHeight="1">
      <c r="B26" s="10"/>
      <c r="C26" s="378"/>
      <c r="D26" s="219">
        <f t="shared" si="0"/>
        <v>0</v>
      </c>
      <c r="E26" s="221"/>
      <c r="F26" s="159"/>
      <c r="G26" s="125"/>
      <c r="H26" s="209"/>
      <c r="I26" s="125"/>
      <c r="J26" s="125"/>
      <c r="K26" s="125"/>
      <c r="L26" s="121"/>
      <c r="M26" s="567"/>
    </row>
    <row r="27" spans="1:13" ht="13.5" customHeight="1">
      <c r="A27" s="169" t="s">
        <v>845</v>
      </c>
      <c r="B27" s="12" t="s">
        <v>158</v>
      </c>
      <c r="C27" s="377"/>
      <c r="D27" s="224">
        <f t="shared" si="0"/>
        <v>1200</v>
      </c>
      <c r="E27" s="413"/>
      <c r="F27" s="65">
        <v>1000</v>
      </c>
      <c r="G27" s="65"/>
      <c r="H27" s="188">
        <v>200</v>
      </c>
      <c r="I27" s="65"/>
      <c r="J27" s="65"/>
      <c r="K27" s="65"/>
      <c r="L27" s="102"/>
      <c r="M27" s="566"/>
    </row>
    <row r="28" spans="1:13" ht="13.5" customHeight="1">
      <c r="B28" s="10"/>
      <c r="C28" s="378"/>
      <c r="D28" s="219">
        <f t="shared" si="0"/>
        <v>0</v>
      </c>
      <c r="E28" s="119"/>
      <c r="F28" s="161"/>
      <c r="G28" s="120"/>
      <c r="H28" s="208"/>
      <c r="I28" s="120"/>
      <c r="J28" s="120"/>
      <c r="K28" s="120"/>
      <c r="L28" s="121"/>
      <c r="M28" s="567"/>
    </row>
    <row r="29" spans="1:13" ht="13.5" customHeight="1">
      <c r="A29" s="169" t="s">
        <v>824</v>
      </c>
      <c r="B29" s="12" t="s">
        <v>276</v>
      </c>
      <c r="C29" s="377"/>
      <c r="D29" s="224">
        <f t="shared" si="0"/>
        <v>5500</v>
      </c>
      <c r="E29" s="413"/>
      <c r="F29" s="65">
        <v>2400</v>
      </c>
      <c r="G29" s="65">
        <v>2150</v>
      </c>
      <c r="H29" s="188"/>
      <c r="I29" s="65"/>
      <c r="J29" s="65">
        <v>700</v>
      </c>
      <c r="K29" s="65">
        <v>200</v>
      </c>
      <c r="L29" s="105">
        <v>50</v>
      </c>
      <c r="M29" s="566"/>
    </row>
    <row r="30" spans="1:13" ht="13.5" customHeight="1">
      <c r="B30" s="10"/>
      <c r="C30" s="378"/>
      <c r="D30" s="219">
        <f t="shared" si="0"/>
        <v>0</v>
      </c>
      <c r="E30" s="221"/>
      <c r="F30" s="159"/>
      <c r="G30" s="159"/>
      <c r="H30" s="207"/>
      <c r="I30" s="125"/>
      <c r="J30" s="159"/>
      <c r="K30" s="159"/>
      <c r="L30" s="163"/>
      <c r="M30" s="567"/>
    </row>
    <row r="31" spans="1:13" ht="13.5" customHeight="1">
      <c r="A31" s="169" t="s">
        <v>846</v>
      </c>
      <c r="B31" s="12" t="s">
        <v>482</v>
      </c>
      <c r="C31" s="377"/>
      <c r="D31" s="224">
        <f t="shared" si="0"/>
        <v>500</v>
      </c>
      <c r="E31" s="413">
        <v>300</v>
      </c>
      <c r="F31" s="65">
        <v>150</v>
      </c>
      <c r="G31" s="65">
        <v>50</v>
      </c>
      <c r="H31" s="188"/>
      <c r="I31" s="65"/>
      <c r="J31" s="65"/>
      <c r="K31" s="65"/>
      <c r="L31" s="102"/>
      <c r="M31" s="566"/>
    </row>
    <row r="32" spans="1:13" ht="13.5" customHeight="1">
      <c r="B32" s="10"/>
      <c r="C32" s="378"/>
      <c r="D32" s="219">
        <f t="shared" si="0"/>
        <v>0</v>
      </c>
      <c r="E32" s="223"/>
      <c r="F32" s="159"/>
      <c r="G32" s="159"/>
      <c r="H32" s="125"/>
      <c r="I32" s="125"/>
      <c r="J32" s="125"/>
      <c r="K32" s="125"/>
      <c r="L32" s="121"/>
      <c r="M32" s="567"/>
    </row>
    <row r="33" spans="1:13" ht="13.5" customHeight="1">
      <c r="A33" s="169" t="s">
        <v>825</v>
      </c>
      <c r="B33" s="573" t="s">
        <v>308</v>
      </c>
      <c r="C33" s="24" t="s">
        <v>179</v>
      </c>
      <c r="D33" s="224">
        <f t="shared" si="0"/>
        <v>1950</v>
      </c>
      <c r="E33" s="413">
        <v>1400</v>
      </c>
      <c r="F33" s="65">
        <v>300</v>
      </c>
      <c r="G33" s="65">
        <v>100</v>
      </c>
      <c r="H33" s="188">
        <v>50</v>
      </c>
      <c r="I33" s="65">
        <v>50</v>
      </c>
      <c r="J33" s="65">
        <v>50</v>
      </c>
      <c r="K33" s="65"/>
      <c r="L33" s="102"/>
      <c r="M33" s="566" t="s">
        <v>419</v>
      </c>
    </row>
    <row r="34" spans="1:13" ht="13.5" customHeight="1">
      <c r="B34" s="594"/>
      <c r="C34" s="25"/>
      <c r="D34" s="151">
        <f t="shared" si="0"/>
        <v>0</v>
      </c>
      <c r="E34" s="160"/>
      <c r="F34" s="161"/>
      <c r="G34" s="161"/>
      <c r="H34" s="208"/>
      <c r="I34" s="208"/>
      <c r="J34" s="161"/>
      <c r="K34" s="120"/>
      <c r="L34" s="121"/>
      <c r="M34" s="567"/>
    </row>
    <row r="35" spans="1:13" ht="13.5" customHeight="1">
      <c r="B35" s="595" t="s">
        <v>159</v>
      </c>
      <c r="C35" s="596"/>
      <c r="D35" s="224">
        <f t="shared" si="0"/>
        <v>26700</v>
      </c>
      <c r="E35" s="165">
        <f t="shared" ref="E35:L35" si="1">SUM(E11,E13,E15,E17,E19,E21,E23,E25,E27,E29,E31,E33)</f>
        <v>11700</v>
      </c>
      <c r="F35" s="166">
        <f>SUM(F11,F13,F15,F17,F19,F21,F23,F25,F27,F29,F31,F33)</f>
        <v>9400</v>
      </c>
      <c r="G35" s="166">
        <f t="shared" si="1"/>
        <v>2300</v>
      </c>
      <c r="H35" s="216">
        <f t="shared" si="1"/>
        <v>1650</v>
      </c>
      <c r="I35" s="166">
        <f>SUM(I11,I13,I15,I17,I19,I21,I23,I25,I27,I29,I31,I33)</f>
        <v>650</v>
      </c>
      <c r="J35" s="166">
        <f t="shared" si="1"/>
        <v>750</v>
      </c>
      <c r="K35" s="166">
        <f>SUM(K11,K13,K15,K17,K19,K21,K23,K25,K27,K29,K31,K33)</f>
        <v>200</v>
      </c>
      <c r="L35" s="167">
        <f t="shared" si="1"/>
        <v>50</v>
      </c>
      <c r="M35" s="605"/>
    </row>
    <row r="36" spans="1:13" ht="13.5" customHeight="1">
      <c r="B36" s="597"/>
      <c r="C36" s="598"/>
      <c r="D36" s="151">
        <f t="shared" si="0"/>
        <v>0</v>
      </c>
      <c r="E36" s="221">
        <f t="shared" ref="E36:L36" si="2">SUM(E12,E14,E16,E18,E20,E22,E24,E26,E28,E30,E32,E34)</f>
        <v>0</v>
      </c>
      <c r="F36" s="125">
        <f>SUM(F12,F14,F16,F18,F20,F22,F24,F26,F28,F30,F32,F34)</f>
        <v>0</v>
      </c>
      <c r="G36" s="125">
        <f t="shared" si="2"/>
        <v>0</v>
      </c>
      <c r="H36" s="207">
        <f t="shared" si="2"/>
        <v>0</v>
      </c>
      <c r="I36" s="120">
        <f>SUM(I12,I14,I16,I18,I20,I22,I24,I26,I28,I30,I32,I34)</f>
        <v>0</v>
      </c>
      <c r="J36" s="125">
        <f t="shared" si="2"/>
        <v>0</v>
      </c>
      <c r="K36" s="125">
        <f>SUM(K12,K14,K16,K18,K20,K22,K24,K26,K28,K30,K32,K34)</f>
        <v>0</v>
      </c>
      <c r="L36" s="121">
        <f t="shared" si="2"/>
        <v>0</v>
      </c>
      <c r="M36" s="606"/>
    </row>
    <row r="37" spans="1:13" s="233" customFormat="1" ht="24.95" customHeight="1">
      <c r="B37" s="509" t="s">
        <v>413</v>
      </c>
      <c r="C37" s="510"/>
      <c r="D37" s="362"/>
      <c r="E37" s="362"/>
      <c r="F37" s="362"/>
      <c r="G37" s="362"/>
      <c r="H37" s="362"/>
      <c r="I37" s="350"/>
      <c r="J37" s="362"/>
      <c r="K37" s="362"/>
      <c r="L37" s="362"/>
      <c r="M37" s="351"/>
    </row>
    <row r="38" spans="1:13" ht="13.5" customHeight="1">
      <c r="A38" s="169" t="s">
        <v>826</v>
      </c>
      <c r="B38" s="573" t="s">
        <v>346</v>
      </c>
      <c r="C38" s="600" t="s">
        <v>605</v>
      </c>
      <c r="D38" s="224">
        <f t="shared" ref="D38:D55" si="3">SUM(E38:L38)</f>
        <v>3550</v>
      </c>
      <c r="E38" s="413">
        <v>3200</v>
      </c>
      <c r="F38" s="65"/>
      <c r="G38" s="65"/>
      <c r="H38" s="188"/>
      <c r="I38" s="65">
        <v>150</v>
      </c>
      <c r="J38" s="65">
        <v>150</v>
      </c>
      <c r="K38" s="65">
        <v>50</v>
      </c>
      <c r="L38" s="102"/>
      <c r="M38" s="592" t="s">
        <v>433</v>
      </c>
    </row>
    <row r="39" spans="1:13" ht="13.5" customHeight="1">
      <c r="B39" s="574"/>
      <c r="C39" s="601"/>
      <c r="D39" s="219">
        <f t="shared" si="3"/>
        <v>0</v>
      </c>
      <c r="E39" s="160"/>
      <c r="F39" s="120"/>
      <c r="G39" s="120"/>
      <c r="H39" s="154"/>
      <c r="I39" s="161"/>
      <c r="J39" s="161"/>
      <c r="K39" s="161"/>
      <c r="L39" s="121"/>
      <c r="M39" s="593"/>
    </row>
    <row r="40" spans="1:13" ht="13.5" customHeight="1">
      <c r="A40" s="169" t="s">
        <v>847</v>
      </c>
      <c r="B40" s="54"/>
      <c r="C40" s="397" t="s">
        <v>191</v>
      </c>
      <c r="D40" s="224">
        <f t="shared" si="3"/>
        <v>2400</v>
      </c>
      <c r="E40" s="413"/>
      <c r="F40" s="65">
        <v>2000</v>
      </c>
      <c r="G40" s="65"/>
      <c r="H40" s="188">
        <v>400</v>
      </c>
      <c r="I40" s="65"/>
      <c r="J40" s="65"/>
      <c r="K40" s="65"/>
      <c r="L40" s="102"/>
      <c r="M40" s="592" t="s">
        <v>433</v>
      </c>
    </row>
    <row r="41" spans="1:13" ht="13.5" customHeight="1">
      <c r="B41" s="54"/>
      <c r="C41" s="398"/>
      <c r="D41" s="219">
        <f t="shared" si="3"/>
        <v>0</v>
      </c>
      <c r="E41" s="119"/>
      <c r="F41" s="161"/>
      <c r="G41" s="120"/>
      <c r="H41" s="208"/>
      <c r="I41" s="120"/>
      <c r="J41" s="120"/>
      <c r="K41" s="120"/>
      <c r="L41" s="121"/>
      <c r="M41" s="593"/>
    </row>
    <row r="42" spans="1:13" ht="13.5" customHeight="1">
      <c r="A42" s="169" t="s">
        <v>848</v>
      </c>
      <c r="B42" s="54"/>
      <c r="C42" s="397" t="s">
        <v>190</v>
      </c>
      <c r="D42" s="224">
        <f t="shared" si="3"/>
        <v>2700</v>
      </c>
      <c r="E42" s="413"/>
      <c r="F42" s="65">
        <v>2000</v>
      </c>
      <c r="G42" s="65">
        <v>700</v>
      </c>
      <c r="H42" s="188"/>
      <c r="I42" s="65"/>
      <c r="J42" s="65"/>
      <c r="K42" s="65"/>
      <c r="L42" s="102"/>
      <c r="M42" s="566" t="s">
        <v>492</v>
      </c>
    </row>
    <row r="43" spans="1:13" ht="13.5" customHeight="1">
      <c r="B43" s="54"/>
      <c r="C43" s="398"/>
      <c r="D43" s="219">
        <f t="shared" si="3"/>
        <v>0</v>
      </c>
      <c r="E43" s="119"/>
      <c r="F43" s="161"/>
      <c r="G43" s="161"/>
      <c r="H43" s="154"/>
      <c r="I43" s="120"/>
      <c r="J43" s="120"/>
      <c r="K43" s="120"/>
      <c r="L43" s="121"/>
      <c r="M43" s="567"/>
    </row>
    <row r="44" spans="1:13" ht="13.5" customHeight="1">
      <c r="B44" s="599" t="s">
        <v>292</v>
      </c>
      <c r="C44" s="537"/>
      <c r="D44" s="225">
        <f t="shared" si="3"/>
        <v>8650</v>
      </c>
      <c r="E44" s="122">
        <f>SUM(E38,E40,E42)</f>
        <v>3200</v>
      </c>
      <c r="F44" s="123">
        <f t="shared" ref="F44:L44" si="4">SUM(F38,F40,F42)</f>
        <v>4000</v>
      </c>
      <c r="G44" s="123">
        <f t="shared" si="4"/>
        <v>700</v>
      </c>
      <c r="H44" s="206">
        <f t="shared" si="4"/>
        <v>400</v>
      </c>
      <c r="I44" s="123">
        <f t="shared" si="4"/>
        <v>150</v>
      </c>
      <c r="J44" s="123">
        <f t="shared" si="4"/>
        <v>150</v>
      </c>
      <c r="K44" s="123">
        <f t="shared" si="4"/>
        <v>50</v>
      </c>
      <c r="L44" s="124">
        <f t="shared" si="4"/>
        <v>0</v>
      </c>
      <c r="M44" s="566"/>
    </row>
    <row r="45" spans="1:13" ht="13.5" customHeight="1">
      <c r="B45" s="538"/>
      <c r="C45" s="539"/>
      <c r="D45" s="226">
        <f t="shared" si="3"/>
        <v>0</v>
      </c>
      <c r="E45" s="119">
        <f t="shared" ref="E45:L45" si="5">SUM(E39,E41,E43)</f>
        <v>0</v>
      </c>
      <c r="F45" s="139">
        <f t="shared" si="5"/>
        <v>0</v>
      </c>
      <c r="G45" s="139">
        <f t="shared" si="5"/>
        <v>0</v>
      </c>
      <c r="H45" s="152">
        <f t="shared" si="5"/>
        <v>0</v>
      </c>
      <c r="I45" s="120">
        <f t="shared" si="5"/>
        <v>0</v>
      </c>
      <c r="J45" s="139">
        <f t="shared" si="5"/>
        <v>0</v>
      </c>
      <c r="K45" s="139">
        <f t="shared" si="5"/>
        <v>0</v>
      </c>
      <c r="L45" s="140">
        <f t="shared" si="5"/>
        <v>0</v>
      </c>
      <c r="M45" s="567"/>
    </row>
    <row r="46" spans="1:13" ht="13.5" customHeight="1">
      <c r="A46" s="169" t="s">
        <v>827</v>
      </c>
      <c r="B46" s="573" t="s">
        <v>309</v>
      </c>
      <c r="C46" s="24" t="s">
        <v>99</v>
      </c>
      <c r="D46" s="224">
        <f t="shared" si="3"/>
        <v>2000</v>
      </c>
      <c r="E46" s="413">
        <v>1900</v>
      </c>
      <c r="F46" s="65"/>
      <c r="G46" s="65"/>
      <c r="H46" s="188"/>
      <c r="I46" s="65">
        <v>50</v>
      </c>
      <c r="J46" s="65">
        <v>50</v>
      </c>
      <c r="K46" s="65"/>
      <c r="L46" s="102"/>
      <c r="M46" s="566" t="s">
        <v>493</v>
      </c>
    </row>
    <row r="47" spans="1:13" ht="13.5" customHeight="1">
      <c r="B47" s="582"/>
      <c r="C47" s="25"/>
      <c r="D47" s="151">
        <f t="shared" si="3"/>
        <v>0</v>
      </c>
      <c r="E47" s="160"/>
      <c r="F47" s="120"/>
      <c r="G47" s="139"/>
      <c r="H47" s="154"/>
      <c r="I47" s="208"/>
      <c r="J47" s="161"/>
      <c r="K47" s="120"/>
      <c r="L47" s="121"/>
      <c r="M47" s="567"/>
    </row>
    <row r="48" spans="1:13" ht="13.5" customHeight="1">
      <c r="A48" s="169" t="s">
        <v>828</v>
      </c>
      <c r="B48" s="347"/>
      <c r="C48" s="24" t="s">
        <v>508</v>
      </c>
      <c r="D48" s="224">
        <f t="shared" si="3"/>
        <v>1100</v>
      </c>
      <c r="E48" s="413"/>
      <c r="F48" s="65">
        <v>800</v>
      </c>
      <c r="G48" s="65">
        <v>150</v>
      </c>
      <c r="H48" s="188">
        <v>150</v>
      </c>
      <c r="I48" s="65"/>
      <c r="J48" s="65"/>
      <c r="K48" s="65"/>
      <c r="L48" s="102"/>
      <c r="M48" s="566" t="s">
        <v>493</v>
      </c>
    </row>
    <row r="49" spans="1:25" ht="13.5" customHeight="1">
      <c r="B49" s="347"/>
      <c r="C49" s="25"/>
      <c r="D49" s="151">
        <f t="shared" si="3"/>
        <v>0</v>
      </c>
      <c r="E49" s="119"/>
      <c r="F49" s="161"/>
      <c r="G49" s="161"/>
      <c r="H49" s="208"/>
      <c r="I49" s="120"/>
      <c r="J49" s="120"/>
      <c r="K49" s="139"/>
      <c r="L49" s="121"/>
      <c r="M49" s="567"/>
    </row>
    <row r="50" spans="1:25" ht="13.5" customHeight="1">
      <c r="B50" s="514" t="s">
        <v>316</v>
      </c>
      <c r="C50" s="515"/>
      <c r="D50" s="225">
        <f t="shared" si="3"/>
        <v>3100</v>
      </c>
      <c r="E50" s="122">
        <f t="shared" ref="E50:L51" si="6">SUM(E46,E48)</f>
        <v>1900</v>
      </c>
      <c r="F50" s="123">
        <f>SUM(F46,F48)</f>
        <v>800</v>
      </c>
      <c r="G50" s="123">
        <f t="shared" si="6"/>
        <v>150</v>
      </c>
      <c r="H50" s="206">
        <f t="shared" si="6"/>
        <v>150</v>
      </c>
      <c r="I50" s="123">
        <f>SUM(I46,I48)</f>
        <v>50</v>
      </c>
      <c r="J50" s="123">
        <f t="shared" si="6"/>
        <v>50</v>
      </c>
      <c r="K50" s="123">
        <f>SUM(K46,K48)</f>
        <v>0</v>
      </c>
      <c r="L50" s="124">
        <f t="shared" si="6"/>
        <v>0</v>
      </c>
      <c r="M50" s="566"/>
    </row>
    <row r="51" spans="1:25" ht="13.5" customHeight="1">
      <c r="B51" s="516"/>
      <c r="C51" s="517"/>
      <c r="D51" s="151">
        <f t="shared" si="3"/>
        <v>0</v>
      </c>
      <c r="E51" s="119">
        <f t="shared" si="6"/>
        <v>0</v>
      </c>
      <c r="F51" s="120">
        <f>SUM(F47,F49)</f>
        <v>0</v>
      </c>
      <c r="G51" s="120">
        <f t="shared" si="6"/>
        <v>0</v>
      </c>
      <c r="H51" s="154">
        <f t="shared" si="6"/>
        <v>0</v>
      </c>
      <c r="I51" s="154">
        <f>SUM(I47,I49)</f>
        <v>0</v>
      </c>
      <c r="J51" s="120">
        <f t="shared" si="6"/>
        <v>0</v>
      </c>
      <c r="K51" s="120">
        <f>SUM(K47,K49)</f>
        <v>0</v>
      </c>
      <c r="L51" s="140">
        <f t="shared" si="6"/>
        <v>0</v>
      </c>
      <c r="M51" s="567"/>
    </row>
    <row r="52" spans="1:25" ht="13.5" customHeight="1">
      <c r="A52" s="169" t="s">
        <v>849</v>
      </c>
      <c r="B52" s="573" t="s">
        <v>310</v>
      </c>
      <c r="C52" s="24" t="s">
        <v>90</v>
      </c>
      <c r="D52" s="224">
        <f t="shared" si="3"/>
        <v>1200</v>
      </c>
      <c r="E52" s="413">
        <v>800</v>
      </c>
      <c r="F52" s="65">
        <v>350</v>
      </c>
      <c r="G52" s="65">
        <v>50</v>
      </c>
      <c r="H52" s="188"/>
      <c r="I52" s="65"/>
      <c r="J52" s="65"/>
      <c r="K52" s="65"/>
      <c r="L52" s="102"/>
      <c r="M52" s="566" t="s">
        <v>875</v>
      </c>
    </row>
    <row r="53" spans="1:25" ht="13.5" customHeight="1">
      <c r="B53" s="603"/>
      <c r="C53" s="25"/>
      <c r="D53" s="151">
        <f t="shared" si="3"/>
        <v>0</v>
      </c>
      <c r="E53" s="160"/>
      <c r="F53" s="161"/>
      <c r="G53" s="161"/>
      <c r="H53" s="154"/>
      <c r="I53" s="154"/>
      <c r="J53" s="120"/>
      <c r="K53" s="139"/>
      <c r="L53" s="121"/>
      <c r="M53" s="567"/>
    </row>
    <row r="54" spans="1:25" ht="13.5" customHeight="1">
      <c r="B54" s="534" t="s">
        <v>160</v>
      </c>
      <c r="C54" s="535"/>
      <c r="D54" s="225">
        <f t="shared" si="3"/>
        <v>12950</v>
      </c>
      <c r="E54" s="122">
        <f>SUM(E44,E50,E52)</f>
        <v>5900</v>
      </c>
      <c r="F54" s="123">
        <f t="shared" ref="F54:L54" si="7">SUM(F44,F50,F52)</f>
        <v>5150</v>
      </c>
      <c r="G54" s="123">
        <f t="shared" si="7"/>
        <v>900</v>
      </c>
      <c r="H54" s="206">
        <f t="shared" si="7"/>
        <v>550</v>
      </c>
      <c r="I54" s="123">
        <f t="shared" si="7"/>
        <v>200</v>
      </c>
      <c r="J54" s="123">
        <f t="shared" si="7"/>
        <v>200</v>
      </c>
      <c r="K54" s="123">
        <f t="shared" si="7"/>
        <v>50</v>
      </c>
      <c r="L54" s="124">
        <f t="shared" si="7"/>
        <v>0</v>
      </c>
      <c r="M54" s="355"/>
    </row>
    <row r="55" spans="1:25" ht="13.5" customHeight="1">
      <c r="B55" s="516"/>
      <c r="C55" s="517"/>
      <c r="D55" s="151">
        <f t="shared" si="3"/>
        <v>0</v>
      </c>
      <c r="E55" s="119">
        <f t="shared" ref="E55:L55" si="8">SUM(E45,E51,E53)</f>
        <v>0</v>
      </c>
      <c r="F55" s="120">
        <f t="shared" si="8"/>
        <v>0</v>
      </c>
      <c r="G55" s="120">
        <f t="shared" si="8"/>
        <v>0</v>
      </c>
      <c r="H55" s="154">
        <f t="shared" si="8"/>
        <v>0</v>
      </c>
      <c r="I55" s="154">
        <f t="shared" si="8"/>
        <v>0</v>
      </c>
      <c r="J55" s="120">
        <f t="shared" si="8"/>
        <v>0</v>
      </c>
      <c r="K55" s="120">
        <f t="shared" si="8"/>
        <v>0</v>
      </c>
      <c r="L55" s="140">
        <f t="shared" si="8"/>
        <v>0</v>
      </c>
      <c r="M55" s="175"/>
    </row>
    <row r="56" spans="1:25" ht="16.7" customHeight="1">
      <c r="B56" s="533" t="s">
        <v>0</v>
      </c>
      <c r="C56" s="533"/>
      <c r="D56" s="247" t="str">
        <f>市郡別合計!$B$1</f>
        <v>Ver.1.02</v>
      </c>
      <c r="E56" s="513" t="s">
        <v>333</v>
      </c>
      <c r="F56" s="513"/>
      <c r="G56" s="513"/>
      <c r="H56" s="406" t="s">
        <v>619</v>
      </c>
      <c r="I56" s="405"/>
      <c r="J56" s="405"/>
      <c r="K56" s="405"/>
      <c r="L56" s="233"/>
      <c r="M56" s="346" t="str">
        <f>市郡別合計!$I$1</f>
        <v>2025/11/15 改定部数</v>
      </c>
      <c r="O56" s="404"/>
    </row>
    <row r="57" spans="1:25" s="233" customFormat="1" ht="13.5" customHeight="1">
      <c r="B57" s="506" t="s">
        <v>250</v>
      </c>
      <c r="C57" s="507"/>
      <c r="D57" s="507"/>
      <c r="E57" s="508"/>
      <c r="F57" s="473" t="s">
        <v>245</v>
      </c>
      <c r="G57" s="474"/>
      <c r="H57" s="474"/>
      <c r="I57" s="475"/>
      <c r="J57" s="482" t="s">
        <v>275</v>
      </c>
      <c r="K57" s="483"/>
      <c r="L57" s="484"/>
      <c r="M57" s="348" t="s">
        <v>249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00">
        <f>市郡別合計!$A$3</f>
        <v>0</v>
      </c>
      <c r="C58" s="501"/>
      <c r="D58" s="501"/>
      <c r="E58" s="502"/>
      <c r="F58" s="527">
        <f>市郡別合計!$C$3</f>
        <v>0</v>
      </c>
      <c r="G58" s="528"/>
      <c r="H58" s="528"/>
      <c r="I58" s="529"/>
      <c r="J58" s="485">
        <f>市郡別合計!$F$3</f>
        <v>0</v>
      </c>
      <c r="K58" s="486"/>
      <c r="L58" s="487"/>
      <c r="M58" s="518">
        <f>市郡別合計!$I$3</f>
        <v>0</v>
      </c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03"/>
      <c r="C59" s="504"/>
      <c r="D59" s="504"/>
      <c r="E59" s="505"/>
      <c r="F59" s="530"/>
      <c r="G59" s="531"/>
      <c r="H59" s="531"/>
      <c r="I59" s="532"/>
      <c r="J59" s="488"/>
      <c r="K59" s="489"/>
      <c r="L59" s="490"/>
      <c r="M59" s="519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553" t="s">
        <v>251</v>
      </c>
      <c r="C60" s="554"/>
      <c r="D60" s="554"/>
      <c r="E60" s="554"/>
      <c r="F60" s="555"/>
      <c r="G60" s="491" t="s">
        <v>252</v>
      </c>
      <c r="H60" s="492"/>
      <c r="I60" s="492"/>
      <c r="J60" s="492"/>
      <c r="K60" s="493"/>
      <c r="L60" s="13" t="s">
        <v>247</v>
      </c>
      <c r="M60" s="349" t="s">
        <v>248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494">
        <f>市郡別合計!$A$6</f>
        <v>0</v>
      </c>
      <c r="C61" s="495"/>
      <c r="D61" s="495"/>
      <c r="E61" s="495"/>
      <c r="F61" s="496"/>
      <c r="G61" s="547">
        <f>市郡別合計!$D$6</f>
        <v>0</v>
      </c>
      <c r="H61" s="548"/>
      <c r="I61" s="548"/>
      <c r="J61" s="548"/>
      <c r="K61" s="549"/>
      <c r="L61" s="476">
        <f>市郡別合計!$G$6</f>
        <v>0</v>
      </c>
      <c r="M61" s="478">
        <f>市郡別合計!$H$6</f>
        <v>0</v>
      </c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s="233" customFormat="1" ht="13.5" customHeight="1">
      <c r="B62" s="497"/>
      <c r="C62" s="498"/>
      <c r="D62" s="498"/>
      <c r="E62" s="498"/>
      <c r="F62" s="499"/>
      <c r="G62" s="550"/>
      <c r="H62" s="551"/>
      <c r="I62" s="551"/>
      <c r="J62" s="551"/>
      <c r="K62" s="552"/>
      <c r="L62" s="477"/>
      <c r="M62" s="479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</row>
    <row r="63" spans="1:25" ht="5.25" customHeight="1">
      <c r="B63" s="21"/>
      <c r="C63" s="21"/>
      <c r="D63" s="55"/>
      <c r="E63" s="56"/>
      <c r="F63" s="57"/>
      <c r="G63" s="57"/>
      <c r="H63" s="57"/>
      <c r="I63" s="57"/>
      <c r="J63" s="57"/>
      <c r="K63" s="57"/>
      <c r="L63" s="57"/>
      <c r="M63" s="57"/>
    </row>
    <row r="64" spans="1:25" ht="13.5" customHeight="1">
      <c r="B64" s="525" t="s">
        <v>1</v>
      </c>
      <c r="C64" s="526"/>
      <c r="D64" s="3" t="s">
        <v>2</v>
      </c>
      <c r="E64" s="4" t="s">
        <v>4</v>
      </c>
      <c r="F64" s="4" t="s">
        <v>7</v>
      </c>
      <c r="G64" s="4" t="s">
        <v>5</v>
      </c>
      <c r="H64" s="201" t="s">
        <v>6</v>
      </c>
      <c r="I64" s="4" t="s">
        <v>3</v>
      </c>
      <c r="J64" s="4" t="s">
        <v>8</v>
      </c>
      <c r="K64" s="4" t="s">
        <v>497</v>
      </c>
      <c r="L64" s="5" t="s">
        <v>9</v>
      </c>
      <c r="M64" s="5" t="s">
        <v>431</v>
      </c>
    </row>
    <row r="65" spans="1:13" s="233" customFormat="1" ht="24.95" customHeight="1">
      <c r="B65" s="509" t="s">
        <v>414</v>
      </c>
      <c r="C65" s="510"/>
      <c r="D65" s="362"/>
      <c r="E65" s="362"/>
      <c r="F65" s="362"/>
      <c r="G65" s="362"/>
      <c r="H65" s="362"/>
      <c r="I65" s="350"/>
      <c r="J65" s="362"/>
      <c r="K65" s="362"/>
      <c r="L65" s="362"/>
      <c r="M65" s="351"/>
    </row>
    <row r="66" spans="1:13" ht="13.5" customHeight="1">
      <c r="A66" s="169" t="s">
        <v>850</v>
      </c>
      <c r="B66" s="571" t="s">
        <v>426</v>
      </c>
      <c r="C66" s="24" t="s">
        <v>610</v>
      </c>
      <c r="D66" s="224">
        <f t="shared" ref="D66:D87" si="9">SUM(E66:L66)</f>
        <v>1800</v>
      </c>
      <c r="E66" s="413">
        <v>1250</v>
      </c>
      <c r="F66" s="65">
        <v>250</v>
      </c>
      <c r="G66" s="65">
        <v>100</v>
      </c>
      <c r="H66" s="188">
        <v>100</v>
      </c>
      <c r="I66" s="65">
        <v>50</v>
      </c>
      <c r="J66" s="65">
        <v>50</v>
      </c>
      <c r="K66" s="65"/>
      <c r="L66" s="102"/>
      <c r="M66" s="566" t="s">
        <v>421</v>
      </c>
    </row>
    <row r="67" spans="1:13" ht="13.5" customHeight="1">
      <c r="B67" s="591"/>
      <c r="C67" s="25" t="s">
        <v>611</v>
      </c>
      <c r="D67" s="151">
        <f t="shared" si="9"/>
        <v>0</v>
      </c>
      <c r="E67" s="160"/>
      <c r="F67" s="161"/>
      <c r="G67" s="161"/>
      <c r="H67" s="208"/>
      <c r="I67" s="161"/>
      <c r="J67" s="164"/>
      <c r="K67" s="120"/>
      <c r="L67" s="121"/>
      <c r="M67" s="567"/>
    </row>
    <row r="68" spans="1:13" ht="13.5" customHeight="1">
      <c r="A68" s="169" t="s">
        <v>829</v>
      </c>
      <c r="B68" s="347"/>
      <c r="C68" s="367" t="s">
        <v>502</v>
      </c>
      <c r="D68" s="224">
        <f t="shared" si="9"/>
        <v>1500</v>
      </c>
      <c r="E68" s="413">
        <v>1100</v>
      </c>
      <c r="F68" s="65">
        <v>200</v>
      </c>
      <c r="G68" s="65">
        <v>50</v>
      </c>
      <c r="H68" s="188">
        <v>50</v>
      </c>
      <c r="I68" s="65">
        <v>50</v>
      </c>
      <c r="J68" s="65">
        <v>50</v>
      </c>
      <c r="K68" s="65"/>
      <c r="L68" s="102"/>
      <c r="M68" s="566"/>
    </row>
    <row r="69" spans="1:13" ht="13.5" customHeight="1">
      <c r="B69" s="347"/>
      <c r="C69" s="399" t="s">
        <v>429</v>
      </c>
      <c r="D69" s="151">
        <f t="shared" si="9"/>
        <v>0</v>
      </c>
      <c r="E69" s="160"/>
      <c r="F69" s="161"/>
      <c r="G69" s="161"/>
      <c r="H69" s="208"/>
      <c r="I69" s="161"/>
      <c r="J69" s="164"/>
      <c r="K69" s="120"/>
      <c r="L69" s="121"/>
      <c r="M69" s="567"/>
    </row>
    <row r="70" spans="1:13" ht="13.5" customHeight="1">
      <c r="A70" s="169" t="s">
        <v>851</v>
      </c>
      <c r="B70" s="347"/>
      <c r="C70" s="541" t="s">
        <v>311</v>
      </c>
      <c r="D70" s="224">
        <f t="shared" si="9"/>
        <v>500</v>
      </c>
      <c r="E70" s="413">
        <v>400</v>
      </c>
      <c r="F70" s="65">
        <v>50</v>
      </c>
      <c r="G70" s="65">
        <v>50</v>
      </c>
      <c r="H70" s="188"/>
      <c r="I70" s="65"/>
      <c r="J70" s="65"/>
      <c r="K70" s="65"/>
      <c r="L70" s="102"/>
      <c r="M70" s="566"/>
    </row>
    <row r="71" spans="1:13" ht="13.5" customHeight="1">
      <c r="B71" s="347"/>
      <c r="C71" s="556"/>
      <c r="D71" s="151">
        <f t="shared" si="9"/>
        <v>0</v>
      </c>
      <c r="E71" s="160"/>
      <c r="F71" s="161"/>
      <c r="G71" s="161"/>
      <c r="H71" s="154"/>
      <c r="I71" s="217"/>
      <c r="J71" s="120"/>
      <c r="K71" s="139"/>
      <c r="L71" s="121"/>
      <c r="M71" s="567"/>
    </row>
    <row r="72" spans="1:13" ht="13.5" customHeight="1">
      <c r="B72" s="587" t="s">
        <v>161</v>
      </c>
      <c r="C72" s="588"/>
      <c r="D72" s="225">
        <f t="shared" si="9"/>
        <v>3800</v>
      </c>
      <c r="E72" s="122">
        <f t="shared" ref="E72:L73" si="10">SUM(E66,E68,E70)</f>
        <v>2750</v>
      </c>
      <c r="F72" s="123">
        <f>SUM(F66,F68,F70)</f>
        <v>500</v>
      </c>
      <c r="G72" s="123">
        <f t="shared" si="10"/>
        <v>200</v>
      </c>
      <c r="H72" s="206">
        <f t="shared" si="10"/>
        <v>150</v>
      </c>
      <c r="I72" s="123">
        <f>SUM(I66,I68,I70)</f>
        <v>100</v>
      </c>
      <c r="J72" s="123">
        <f t="shared" si="10"/>
        <v>100</v>
      </c>
      <c r="K72" s="123">
        <f>SUM(K66,K68,K70)</f>
        <v>0</v>
      </c>
      <c r="L72" s="124"/>
      <c r="M72" s="566"/>
    </row>
    <row r="73" spans="1:13" ht="13.5" customHeight="1">
      <c r="B73" s="589"/>
      <c r="C73" s="590"/>
      <c r="D73" s="151">
        <f t="shared" si="9"/>
        <v>0</v>
      </c>
      <c r="E73" s="119">
        <f>SUM(E67,E69,E71)</f>
        <v>0</v>
      </c>
      <c r="F73" s="120">
        <f>SUM(F67,F69,F71)</f>
        <v>0</v>
      </c>
      <c r="G73" s="120">
        <f t="shared" si="10"/>
        <v>0</v>
      </c>
      <c r="H73" s="154">
        <f t="shared" si="10"/>
        <v>0</v>
      </c>
      <c r="I73" s="154">
        <f>SUM(I67,I69,I71)</f>
        <v>0</v>
      </c>
      <c r="J73" s="120">
        <f t="shared" si="10"/>
        <v>0</v>
      </c>
      <c r="K73" s="120">
        <f>SUM(K67,K69,K71)</f>
        <v>0</v>
      </c>
      <c r="L73" s="140">
        <f t="shared" si="10"/>
        <v>0</v>
      </c>
      <c r="M73" s="567"/>
    </row>
    <row r="74" spans="1:13" ht="13.5" customHeight="1">
      <c r="A74" s="169" t="s">
        <v>830</v>
      </c>
      <c r="B74" s="23" t="s">
        <v>162</v>
      </c>
      <c r="C74" s="24" t="s">
        <v>168</v>
      </c>
      <c r="D74" s="224">
        <f t="shared" si="9"/>
        <v>800</v>
      </c>
      <c r="E74" s="413">
        <v>550</v>
      </c>
      <c r="F74" s="65">
        <v>150</v>
      </c>
      <c r="G74" s="65">
        <v>50</v>
      </c>
      <c r="H74" s="188">
        <v>50</v>
      </c>
      <c r="I74" s="65"/>
      <c r="J74" s="65"/>
      <c r="K74" s="65"/>
      <c r="L74" s="102"/>
      <c r="M74" s="566"/>
    </row>
    <row r="75" spans="1:13" ht="13.5" customHeight="1">
      <c r="B75" s="29"/>
      <c r="C75" s="25"/>
      <c r="D75" s="151">
        <f t="shared" si="9"/>
        <v>0</v>
      </c>
      <c r="E75" s="160"/>
      <c r="F75" s="161"/>
      <c r="G75" s="161"/>
      <c r="H75" s="208"/>
      <c r="I75" s="154"/>
      <c r="J75" s="120"/>
      <c r="K75" s="139"/>
      <c r="L75" s="121"/>
      <c r="M75" s="567"/>
    </row>
    <row r="76" spans="1:13" ht="13.5" customHeight="1">
      <c r="A76" s="169" t="s">
        <v>831</v>
      </c>
      <c r="B76" s="571" t="s">
        <v>427</v>
      </c>
      <c r="C76" s="24" t="s">
        <v>869</v>
      </c>
      <c r="D76" s="224">
        <f t="shared" si="9"/>
        <v>450</v>
      </c>
      <c r="E76" s="413">
        <v>300</v>
      </c>
      <c r="F76" s="65">
        <v>50</v>
      </c>
      <c r="G76" s="65">
        <v>50</v>
      </c>
      <c r="H76" s="188">
        <v>50</v>
      </c>
      <c r="I76" s="65"/>
      <c r="J76" s="65"/>
      <c r="K76" s="65"/>
      <c r="L76" s="102"/>
      <c r="M76" s="566"/>
    </row>
    <row r="77" spans="1:13" ht="13.5" customHeight="1">
      <c r="B77" s="591"/>
      <c r="C77" s="25"/>
      <c r="D77" s="151">
        <f t="shared" si="9"/>
        <v>0</v>
      </c>
      <c r="E77" s="160"/>
      <c r="F77" s="161"/>
      <c r="G77" s="161"/>
      <c r="H77" s="208"/>
      <c r="I77" s="154"/>
      <c r="J77" s="120"/>
      <c r="K77" s="139"/>
      <c r="L77" s="121"/>
      <c r="M77" s="567"/>
    </row>
    <row r="78" spans="1:13" ht="13.5" customHeight="1">
      <c r="A78" s="169" t="s">
        <v>832</v>
      </c>
      <c r="B78" s="347"/>
      <c r="C78" s="24" t="s">
        <v>163</v>
      </c>
      <c r="D78" s="224">
        <f t="shared" si="9"/>
        <v>650</v>
      </c>
      <c r="E78" s="413">
        <v>350</v>
      </c>
      <c r="F78" s="65">
        <v>150</v>
      </c>
      <c r="G78" s="65">
        <v>50</v>
      </c>
      <c r="H78" s="188">
        <v>50</v>
      </c>
      <c r="I78" s="65">
        <v>50</v>
      </c>
      <c r="J78" s="65"/>
      <c r="K78" s="65"/>
      <c r="L78" s="102"/>
      <c r="M78" s="566"/>
    </row>
    <row r="79" spans="1:13" ht="13.5" customHeight="1">
      <c r="B79" s="347"/>
      <c r="C79" s="25"/>
      <c r="D79" s="151">
        <f t="shared" si="9"/>
        <v>0</v>
      </c>
      <c r="E79" s="160"/>
      <c r="F79" s="161"/>
      <c r="G79" s="161"/>
      <c r="H79" s="208"/>
      <c r="I79" s="208"/>
      <c r="J79" s="120"/>
      <c r="K79" s="139"/>
      <c r="L79" s="121"/>
      <c r="M79" s="567"/>
    </row>
    <row r="80" spans="1:13" ht="13.5" customHeight="1">
      <c r="A80" s="169" t="s">
        <v>852</v>
      </c>
      <c r="B80" s="347"/>
      <c r="C80" s="541" t="s">
        <v>164</v>
      </c>
      <c r="D80" s="224">
        <f t="shared" si="9"/>
        <v>300</v>
      </c>
      <c r="E80" s="413">
        <v>150</v>
      </c>
      <c r="F80" s="65">
        <v>100</v>
      </c>
      <c r="G80" s="65">
        <v>50</v>
      </c>
      <c r="H80" s="188"/>
      <c r="I80" s="65"/>
      <c r="J80" s="65"/>
      <c r="K80" s="65"/>
      <c r="L80" s="102"/>
      <c r="M80" s="566"/>
    </row>
    <row r="81" spans="1:13" ht="13.5" customHeight="1">
      <c r="B81" s="347"/>
      <c r="C81" s="556"/>
      <c r="D81" s="151">
        <f t="shared" si="9"/>
        <v>0</v>
      </c>
      <c r="E81" s="160"/>
      <c r="F81" s="161"/>
      <c r="G81" s="161"/>
      <c r="H81" s="154"/>
      <c r="I81" s="217"/>
      <c r="J81" s="120"/>
      <c r="K81" s="139"/>
      <c r="L81" s="121"/>
      <c r="M81" s="567"/>
    </row>
    <row r="82" spans="1:13" ht="13.5" customHeight="1">
      <c r="A82" s="169" t="s">
        <v>833</v>
      </c>
      <c r="B82" s="347"/>
      <c r="C82" s="24" t="s">
        <v>165</v>
      </c>
      <c r="D82" s="224">
        <f t="shared" si="9"/>
        <v>200</v>
      </c>
      <c r="E82" s="413">
        <v>100</v>
      </c>
      <c r="F82" s="65">
        <v>100</v>
      </c>
      <c r="G82" s="65"/>
      <c r="H82" s="188"/>
      <c r="I82" s="65"/>
      <c r="J82" s="65"/>
      <c r="K82" s="65"/>
      <c r="L82" s="102"/>
      <c r="M82" s="566"/>
    </row>
    <row r="83" spans="1:13" ht="13.5" customHeight="1">
      <c r="B83" s="347"/>
      <c r="C83" s="25"/>
      <c r="D83" s="151">
        <f t="shared" si="9"/>
        <v>0</v>
      </c>
      <c r="E83" s="160"/>
      <c r="F83" s="161"/>
      <c r="G83" s="120"/>
      <c r="H83" s="152"/>
      <c r="I83" s="154"/>
      <c r="J83" s="120"/>
      <c r="K83" s="139"/>
      <c r="L83" s="121"/>
      <c r="M83" s="567"/>
    </row>
    <row r="84" spans="1:13" ht="13.5" customHeight="1">
      <c r="B84" s="599" t="s">
        <v>166</v>
      </c>
      <c r="C84" s="604"/>
      <c r="D84" s="225">
        <f t="shared" si="9"/>
        <v>1600</v>
      </c>
      <c r="E84" s="122">
        <f t="shared" ref="E84:L85" si="11">SUM(E76,E78,E80,E82)</f>
        <v>900</v>
      </c>
      <c r="F84" s="123">
        <f>SUM(F76,F78,F80,F82)</f>
        <v>400</v>
      </c>
      <c r="G84" s="123">
        <f t="shared" si="11"/>
        <v>150</v>
      </c>
      <c r="H84" s="206">
        <f t="shared" si="11"/>
        <v>100</v>
      </c>
      <c r="I84" s="123">
        <f>SUM(I76,I78,I80,I82)</f>
        <v>50</v>
      </c>
      <c r="J84" s="123">
        <f t="shared" si="11"/>
        <v>0</v>
      </c>
      <c r="K84" s="123">
        <f>SUM(K76,K78,K80,K82)</f>
        <v>0</v>
      </c>
      <c r="L84" s="124">
        <f t="shared" si="11"/>
        <v>0</v>
      </c>
      <c r="M84" s="566"/>
    </row>
    <row r="85" spans="1:13" ht="13.5" customHeight="1">
      <c r="B85" s="538"/>
      <c r="C85" s="539"/>
      <c r="D85" s="151">
        <f t="shared" si="9"/>
        <v>0</v>
      </c>
      <c r="E85" s="119">
        <f>SUM(E77,E79,E81,E83)</f>
        <v>0</v>
      </c>
      <c r="F85" s="120">
        <f>SUM(F77,F79,F81,F83)</f>
        <v>0</v>
      </c>
      <c r="G85" s="120">
        <f t="shared" si="11"/>
        <v>0</v>
      </c>
      <c r="H85" s="154">
        <f>SUM(H77,H79,H81,H83)</f>
        <v>0</v>
      </c>
      <c r="I85" s="154">
        <f>SUM(I77,I79,I81,I83)</f>
        <v>0</v>
      </c>
      <c r="J85" s="120">
        <f t="shared" si="11"/>
        <v>0</v>
      </c>
      <c r="K85" s="120">
        <f>SUM(K77,K79,K81,K83)</f>
        <v>0</v>
      </c>
      <c r="L85" s="140">
        <f t="shared" si="11"/>
        <v>0</v>
      </c>
      <c r="M85" s="567"/>
    </row>
    <row r="86" spans="1:13" ht="13.5" customHeight="1">
      <c r="B86" s="534" t="s">
        <v>167</v>
      </c>
      <c r="C86" s="535"/>
      <c r="D86" s="225">
        <f t="shared" si="9"/>
        <v>6200</v>
      </c>
      <c r="E86" s="122">
        <f t="shared" ref="E86:L87" si="12">SUM(E72,E74,E84)</f>
        <v>4200</v>
      </c>
      <c r="F86" s="123">
        <f t="shared" si="12"/>
        <v>1050</v>
      </c>
      <c r="G86" s="123">
        <f t="shared" si="12"/>
        <v>400</v>
      </c>
      <c r="H86" s="206">
        <f t="shared" si="12"/>
        <v>300</v>
      </c>
      <c r="I86" s="123">
        <f t="shared" si="12"/>
        <v>150</v>
      </c>
      <c r="J86" s="123">
        <f t="shared" si="12"/>
        <v>100</v>
      </c>
      <c r="K86" s="123">
        <f t="shared" si="12"/>
        <v>0</v>
      </c>
      <c r="L86" s="124">
        <f t="shared" si="12"/>
        <v>0</v>
      </c>
      <c r="M86" s="566"/>
    </row>
    <row r="87" spans="1:13" ht="13.5" customHeight="1">
      <c r="B87" s="516"/>
      <c r="C87" s="517"/>
      <c r="D87" s="151">
        <f t="shared" si="9"/>
        <v>0</v>
      </c>
      <c r="E87" s="119">
        <f t="shared" si="12"/>
        <v>0</v>
      </c>
      <c r="F87" s="120">
        <f t="shared" si="12"/>
        <v>0</v>
      </c>
      <c r="G87" s="120">
        <f t="shared" si="12"/>
        <v>0</v>
      </c>
      <c r="H87" s="120">
        <f t="shared" si="12"/>
        <v>0</v>
      </c>
      <c r="I87" s="120">
        <f t="shared" si="12"/>
        <v>0</v>
      </c>
      <c r="J87" s="120">
        <f t="shared" si="12"/>
        <v>0</v>
      </c>
      <c r="K87" s="120">
        <f t="shared" si="12"/>
        <v>0</v>
      </c>
      <c r="L87" s="140">
        <f t="shared" si="12"/>
        <v>0</v>
      </c>
      <c r="M87" s="567"/>
    </row>
    <row r="88" spans="1:13" s="233" customFormat="1" ht="24.95" customHeight="1">
      <c r="B88" s="509" t="s">
        <v>415</v>
      </c>
      <c r="C88" s="510"/>
      <c r="D88" s="362"/>
      <c r="E88" s="362"/>
      <c r="F88" s="362"/>
      <c r="G88" s="362"/>
      <c r="H88" s="362"/>
      <c r="I88" s="350"/>
      <c r="J88" s="362"/>
      <c r="K88" s="362"/>
      <c r="L88" s="362"/>
      <c r="M88" s="351"/>
    </row>
    <row r="89" spans="1:13" ht="13.5" customHeight="1">
      <c r="A89" s="169" t="s">
        <v>853</v>
      </c>
      <c r="B89" s="511" t="s">
        <v>312</v>
      </c>
      <c r="C89" s="24" t="s">
        <v>313</v>
      </c>
      <c r="D89" s="224">
        <f t="shared" ref="D89:D106" si="13">SUM(E89:L89)</f>
        <v>2550</v>
      </c>
      <c r="E89" s="413">
        <v>2300</v>
      </c>
      <c r="F89" s="65"/>
      <c r="G89" s="65">
        <v>100</v>
      </c>
      <c r="H89" s="188"/>
      <c r="I89" s="65">
        <v>50</v>
      </c>
      <c r="J89" s="65">
        <v>50</v>
      </c>
      <c r="K89" s="65">
        <v>50</v>
      </c>
      <c r="L89" s="102"/>
      <c r="M89" s="566" t="s">
        <v>418</v>
      </c>
    </row>
    <row r="90" spans="1:13" ht="13.5" customHeight="1">
      <c r="B90" s="602"/>
      <c r="C90" s="25"/>
      <c r="D90" s="151">
        <f t="shared" si="13"/>
        <v>0</v>
      </c>
      <c r="E90" s="160"/>
      <c r="F90" s="154"/>
      <c r="G90" s="161"/>
      <c r="H90" s="152"/>
      <c r="I90" s="208"/>
      <c r="J90" s="161"/>
      <c r="K90" s="161"/>
      <c r="L90" s="140"/>
      <c r="M90" s="567"/>
    </row>
    <row r="91" spans="1:13" ht="13.5" customHeight="1">
      <c r="A91" s="169" t="s">
        <v>854</v>
      </c>
      <c r="B91" s="52"/>
      <c r="C91" s="369" t="s">
        <v>879</v>
      </c>
      <c r="D91" s="224">
        <f t="shared" si="13"/>
        <v>550</v>
      </c>
      <c r="E91" s="413"/>
      <c r="F91" s="65">
        <v>450</v>
      </c>
      <c r="G91" s="65"/>
      <c r="H91" s="188">
        <v>100</v>
      </c>
      <c r="I91" s="65"/>
      <c r="J91" s="65"/>
      <c r="K91" s="65"/>
      <c r="L91" s="102"/>
      <c r="M91" s="566" t="s">
        <v>418</v>
      </c>
    </row>
    <row r="92" spans="1:13" ht="13.5" customHeight="1">
      <c r="B92" s="52"/>
      <c r="C92" s="25"/>
      <c r="D92" s="151">
        <f t="shared" si="13"/>
        <v>0</v>
      </c>
      <c r="E92" s="119"/>
      <c r="F92" s="161"/>
      <c r="G92" s="154"/>
      <c r="H92" s="208"/>
      <c r="I92" s="120"/>
      <c r="J92" s="120"/>
      <c r="K92" s="139"/>
      <c r="L92" s="121"/>
      <c r="M92" s="567"/>
    </row>
    <row r="93" spans="1:13" ht="13.5" customHeight="1">
      <c r="A93" s="169" t="s">
        <v>855</v>
      </c>
      <c r="B93" s="52"/>
      <c r="C93" s="24" t="s">
        <v>314</v>
      </c>
      <c r="D93" s="224">
        <f t="shared" si="13"/>
        <v>1500</v>
      </c>
      <c r="E93" s="413">
        <v>900</v>
      </c>
      <c r="F93" s="65">
        <v>400</v>
      </c>
      <c r="G93" s="65">
        <v>100</v>
      </c>
      <c r="H93" s="188">
        <v>50</v>
      </c>
      <c r="I93" s="65">
        <v>50</v>
      </c>
      <c r="J93" s="65"/>
      <c r="K93" s="65"/>
      <c r="L93" s="102"/>
      <c r="M93" s="566" t="s">
        <v>418</v>
      </c>
    </row>
    <row r="94" spans="1:13" ht="13.5" customHeight="1">
      <c r="B94" s="52"/>
      <c r="C94" s="25"/>
      <c r="D94" s="151">
        <f t="shared" si="13"/>
        <v>0</v>
      </c>
      <c r="E94" s="160"/>
      <c r="F94" s="161"/>
      <c r="G94" s="161"/>
      <c r="H94" s="208"/>
      <c r="I94" s="208"/>
      <c r="J94" s="120"/>
      <c r="K94" s="120"/>
      <c r="L94" s="121"/>
      <c r="M94" s="567"/>
    </row>
    <row r="95" spans="1:13" ht="13.5" customHeight="1">
      <c r="A95" s="169" t="s">
        <v>856</v>
      </c>
      <c r="B95" s="52"/>
      <c r="C95" s="24" t="s">
        <v>511</v>
      </c>
      <c r="D95" s="224">
        <f t="shared" si="13"/>
        <v>1650</v>
      </c>
      <c r="E95" s="413">
        <v>1150</v>
      </c>
      <c r="F95" s="65">
        <v>300</v>
      </c>
      <c r="G95" s="65">
        <v>50</v>
      </c>
      <c r="H95" s="188">
        <v>50</v>
      </c>
      <c r="I95" s="65">
        <v>50</v>
      </c>
      <c r="J95" s="65">
        <v>50</v>
      </c>
      <c r="K95" s="65"/>
      <c r="L95" s="102"/>
      <c r="M95" s="566" t="s">
        <v>418</v>
      </c>
    </row>
    <row r="96" spans="1:13" ht="13.5" customHeight="1">
      <c r="B96" s="52"/>
      <c r="C96" s="25" t="s">
        <v>429</v>
      </c>
      <c r="D96" s="151">
        <f t="shared" si="13"/>
        <v>0</v>
      </c>
      <c r="E96" s="160"/>
      <c r="F96" s="161"/>
      <c r="G96" s="161"/>
      <c r="H96" s="208"/>
      <c r="I96" s="208"/>
      <c r="J96" s="161"/>
      <c r="K96" s="120"/>
      <c r="L96" s="121"/>
      <c r="M96" s="567"/>
    </row>
    <row r="97" spans="1:25" ht="13.5" customHeight="1">
      <c r="B97" s="587" t="s">
        <v>294</v>
      </c>
      <c r="C97" s="588"/>
      <c r="D97" s="225">
        <f t="shared" si="13"/>
        <v>6250</v>
      </c>
      <c r="E97" s="122">
        <f t="shared" ref="E97:L98" si="14">SUM(E89,E91,E93,E95)</f>
        <v>4350</v>
      </c>
      <c r="F97" s="123">
        <f>SUM(F89,F91,F93,F95)</f>
        <v>1150</v>
      </c>
      <c r="G97" s="123">
        <f t="shared" si="14"/>
        <v>250</v>
      </c>
      <c r="H97" s="206">
        <f t="shared" si="14"/>
        <v>200</v>
      </c>
      <c r="I97" s="123">
        <f>SUM(I89,I91,I93,I95)</f>
        <v>150</v>
      </c>
      <c r="J97" s="123">
        <f t="shared" si="14"/>
        <v>100</v>
      </c>
      <c r="K97" s="123">
        <f>SUM(K89,K91,K93,K95)</f>
        <v>50</v>
      </c>
      <c r="L97" s="124">
        <f t="shared" si="14"/>
        <v>0</v>
      </c>
      <c r="M97" s="566"/>
    </row>
    <row r="98" spans="1:25" ht="13.5" customHeight="1">
      <c r="B98" s="589"/>
      <c r="C98" s="590"/>
      <c r="D98" s="151">
        <f t="shared" si="13"/>
        <v>0</v>
      </c>
      <c r="E98" s="119">
        <f t="shared" si="14"/>
        <v>0</v>
      </c>
      <c r="F98" s="120">
        <f>SUM(F90,F92,F94,F96)</f>
        <v>0</v>
      </c>
      <c r="G98" s="120">
        <f t="shared" si="14"/>
        <v>0</v>
      </c>
      <c r="H98" s="154">
        <f t="shared" si="14"/>
        <v>0</v>
      </c>
      <c r="I98" s="154">
        <f>SUM(I90,I92,I94,I96)</f>
        <v>0</v>
      </c>
      <c r="J98" s="120">
        <f t="shared" si="14"/>
        <v>0</v>
      </c>
      <c r="K98" s="120">
        <f>SUM(K90,K92,K94,K96)</f>
        <v>0</v>
      </c>
      <c r="L98" s="140">
        <f t="shared" si="14"/>
        <v>0</v>
      </c>
      <c r="M98" s="567"/>
    </row>
    <row r="99" spans="1:25" ht="13.5" customHeight="1">
      <c r="A99" s="169" t="s">
        <v>834</v>
      </c>
      <c r="B99" s="347" t="s">
        <v>169</v>
      </c>
      <c r="C99" s="24" t="s">
        <v>86</v>
      </c>
      <c r="D99" s="224">
        <f t="shared" si="13"/>
        <v>550</v>
      </c>
      <c r="E99" s="413">
        <v>350</v>
      </c>
      <c r="F99" s="65">
        <v>100</v>
      </c>
      <c r="G99" s="65">
        <v>50</v>
      </c>
      <c r="H99" s="188">
        <v>50</v>
      </c>
      <c r="I99" s="65"/>
      <c r="J99" s="65"/>
      <c r="K99" s="65"/>
      <c r="L99" s="102"/>
      <c r="M99" s="566"/>
    </row>
    <row r="100" spans="1:25" ht="13.5" customHeight="1">
      <c r="B100" s="29"/>
      <c r="C100" s="25"/>
      <c r="D100" s="151">
        <f t="shared" si="13"/>
        <v>0</v>
      </c>
      <c r="E100" s="160"/>
      <c r="F100" s="161"/>
      <c r="G100" s="161"/>
      <c r="H100" s="208"/>
      <c r="I100" s="154"/>
      <c r="J100" s="120"/>
      <c r="K100" s="139"/>
      <c r="L100" s="121"/>
      <c r="M100" s="567"/>
    </row>
    <row r="101" spans="1:25" ht="13.5" customHeight="1">
      <c r="A101" s="169" t="s">
        <v>857</v>
      </c>
      <c r="B101" s="23" t="s">
        <v>170</v>
      </c>
      <c r="C101" s="370" t="s">
        <v>428</v>
      </c>
      <c r="D101" s="224">
        <f t="shared" si="13"/>
        <v>800</v>
      </c>
      <c r="E101" s="413">
        <v>500</v>
      </c>
      <c r="F101" s="65">
        <v>150</v>
      </c>
      <c r="G101" s="65">
        <v>50</v>
      </c>
      <c r="H101" s="188">
        <v>50</v>
      </c>
      <c r="I101" s="65">
        <v>50</v>
      </c>
      <c r="J101" s="65"/>
      <c r="K101" s="65"/>
      <c r="L101" s="102"/>
      <c r="M101" s="566"/>
    </row>
    <row r="102" spans="1:25" ht="13.5" customHeight="1">
      <c r="B102" s="29"/>
      <c r="C102" s="400" t="s">
        <v>429</v>
      </c>
      <c r="D102" s="151">
        <f t="shared" si="13"/>
        <v>0</v>
      </c>
      <c r="E102" s="160"/>
      <c r="F102" s="161"/>
      <c r="G102" s="161"/>
      <c r="H102" s="208"/>
      <c r="I102" s="208"/>
      <c r="J102" s="120"/>
      <c r="K102" s="139"/>
      <c r="L102" s="121"/>
      <c r="M102" s="567"/>
    </row>
    <row r="103" spans="1:25" ht="13.5" customHeight="1">
      <c r="A103" s="169" t="s">
        <v>835</v>
      </c>
      <c r="B103" s="23" t="s">
        <v>171</v>
      </c>
      <c r="C103" s="24" t="s">
        <v>172</v>
      </c>
      <c r="D103" s="224">
        <f t="shared" si="13"/>
        <v>350</v>
      </c>
      <c r="E103" s="413">
        <v>250</v>
      </c>
      <c r="F103" s="65">
        <v>50</v>
      </c>
      <c r="G103" s="65">
        <v>50</v>
      </c>
      <c r="H103" s="188"/>
      <c r="I103" s="65"/>
      <c r="J103" s="65"/>
      <c r="K103" s="65"/>
      <c r="L103" s="102"/>
      <c r="M103" s="566"/>
    </row>
    <row r="104" spans="1:25" ht="13.5" customHeight="1">
      <c r="B104" s="29"/>
      <c r="C104" s="25"/>
      <c r="D104" s="151">
        <f t="shared" si="13"/>
        <v>0</v>
      </c>
      <c r="E104" s="160"/>
      <c r="F104" s="161"/>
      <c r="G104" s="161"/>
      <c r="H104" s="154"/>
      <c r="I104" s="154"/>
      <c r="J104" s="120"/>
      <c r="K104" s="139"/>
      <c r="L104" s="121"/>
      <c r="M104" s="567"/>
    </row>
    <row r="105" spans="1:25" ht="13.5" customHeight="1">
      <c r="B105" s="534" t="s">
        <v>173</v>
      </c>
      <c r="C105" s="535"/>
      <c r="D105" s="225">
        <f t="shared" si="13"/>
        <v>7950</v>
      </c>
      <c r="E105" s="122">
        <f>SUM(E97,E99,E101,E103)</f>
        <v>5450</v>
      </c>
      <c r="F105" s="123">
        <f>SUM(F97,F99,F101,F103)</f>
        <v>1450</v>
      </c>
      <c r="G105" s="123">
        <f t="shared" ref="G105:L105" si="15">SUM(G97,G99,G101,G103)</f>
        <v>400</v>
      </c>
      <c r="H105" s="206">
        <f t="shared" si="15"/>
        <v>300</v>
      </c>
      <c r="I105" s="206">
        <f>SUM(I97,I99,I101,I103)</f>
        <v>200</v>
      </c>
      <c r="J105" s="123">
        <f t="shared" si="15"/>
        <v>100</v>
      </c>
      <c r="K105" s="123">
        <f>SUM(K97,K99,K101,K103)</f>
        <v>50</v>
      </c>
      <c r="L105" s="155">
        <f t="shared" si="15"/>
        <v>0</v>
      </c>
      <c r="M105" s="566"/>
    </row>
    <row r="106" spans="1:25" ht="13.5" customHeight="1">
      <c r="B106" s="516"/>
      <c r="C106" s="517"/>
      <c r="D106" s="151">
        <f t="shared" si="13"/>
        <v>0</v>
      </c>
      <c r="E106" s="119">
        <f>SUM(E98,E100,E102,E104)</f>
        <v>0</v>
      </c>
      <c r="F106" s="120">
        <f>SUM(F98,F100,F102,F104)</f>
        <v>0</v>
      </c>
      <c r="G106" s="120">
        <f t="shared" ref="G106:L106" si="16">SUM(G98,G100,G102,G104)</f>
        <v>0</v>
      </c>
      <c r="H106" s="154">
        <f t="shared" si="16"/>
        <v>0</v>
      </c>
      <c r="I106" s="154">
        <f>SUM(I98,I100,I102,I104)</f>
        <v>0</v>
      </c>
      <c r="J106" s="120">
        <f t="shared" si="16"/>
        <v>0</v>
      </c>
      <c r="K106" s="120">
        <f>SUM(K98,K100,K102,K104)</f>
        <v>0</v>
      </c>
      <c r="L106" s="140">
        <f t="shared" si="16"/>
        <v>0</v>
      </c>
      <c r="M106" s="567"/>
    </row>
    <row r="107" spans="1:25" ht="15.75" customHeight="1">
      <c r="B107" s="533" t="s">
        <v>0</v>
      </c>
      <c r="C107" s="533"/>
      <c r="D107" s="247" t="str">
        <f>市郡別合計!$B$1</f>
        <v>Ver.1.02</v>
      </c>
      <c r="E107" s="513" t="s">
        <v>334</v>
      </c>
      <c r="F107" s="513"/>
      <c r="G107" s="513"/>
      <c r="H107" s="406" t="s">
        <v>619</v>
      </c>
      <c r="I107" s="405"/>
      <c r="J107" s="405"/>
      <c r="K107" s="405"/>
      <c r="L107" s="233"/>
      <c r="M107" s="346" t="str">
        <f>市郡別合計!$I$1</f>
        <v>2025/11/15 改定部数</v>
      </c>
      <c r="O107" s="404"/>
    </row>
    <row r="108" spans="1:25" s="233" customFormat="1" ht="13.5" customHeight="1">
      <c r="B108" s="506" t="s">
        <v>250</v>
      </c>
      <c r="C108" s="507"/>
      <c r="D108" s="507"/>
      <c r="E108" s="508"/>
      <c r="F108" s="473" t="s">
        <v>245</v>
      </c>
      <c r="G108" s="474"/>
      <c r="H108" s="474"/>
      <c r="I108" s="475"/>
      <c r="J108" s="482" t="s">
        <v>275</v>
      </c>
      <c r="K108" s="483"/>
      <c r="L108" s="484"/>
      <c r="M108" s="348" t="s">
        <v>249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00">
        <f>市郡別合計!$A$3</f>
        <v>0</v>
      </c>
      <c r="C109" s="501"/>
      <c r="D109" s="501"/>
      <c r="E109" s="502"/>
      <c r="F109" s="527">
        <f>市郡別合計!$C$3</f>
        <v>0</v>
      </c>
      <c r="G109" s="528"/>
      <c r="H109" s="528"/>
      <c r="I109" s="529"/>
      <c r="J109" s="485">
        <f>市郡別合計!$F$3</f>
        <v>0</v>
      </c>
      <c r="K109" s="486"/>
      <c r="L109" s="487"/>
      <c r="M109" s="518">
        <f>市郡別合計!$I$3</f>
        <v>0</v>
      </c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3.5" customHeight="1">
      <c r="B110" s="503"/>
      <c r="C110" s="504"/>
      <c r="D110" s="504"/>
      <c r="E110" s="505"/>
      <c r="F110" s="530"/>
      <c r="G110" s="531"/>
      <c r="H110" s="531"/>
      <c r="I110" s="532"/>
      <c r="J110" s="488"/>
      <c r="K110" s="489"/>
      <c r="L110" s="490"/>
      <c r="M110" s="519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553" t="s">
        <v>251</v>
      </c>
      <c r="C111" s="554"/>
      <c r="D111" s="554"/>
      <c r="E111" s="554"/>
      <c r="F111" s="555"/>
      <c r="G111" s="491" t="s">
        <v>252</v>
      </c>
      <c r="H111" s="492"/>
      <c r="I111" s="492"/>
      <c r="J111" s="492"/>
      <c r="K111" s="493"/>
      <c r="L111" s="13" t="s">
        <v>247</v>
      </c>
      <c r="M111" s="349" t="s">
        <v>248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494">
        <f>市郡別合計!$A$6</f>
        <v>0</v>
      </c>
      <c r="C112" s="495"/>
      <c r="D112" s="495"/>
      <c r="E112" s="495"/>
      <c r="F112" s="496"/>
      <c r="G112" s="547">
        <f>市郡別合計!$D$6</f>
        <v>0</v>
      </c>
      <c r="H112" s="548"/>
      <c r="I112" s="548"/>
      <c r="J112" s="548"/>
      <c r="K112" s="549"/>
      <c r="L112" s="476">
        <f>市郡別合計!$G$6</f>
        <v>0</v>
      </c>
      <c r="M112" s="478">
        <f>市郡別合計!$H$6</f>
        <v>0</v>
      </c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25" s="233" customFormat="1" ht="13.5" customHeight="1">
      <c r="B113" s="497"/>
      <c r="C113" s="498"/>
      <c r="D113" s="498"/>
      <c r="E113" s="498"/>
      <c r="F113" s="499"/>
      <c r="G113" s="550"/>
      <c r="H113" s="551"/>
      <c r="I113" s="551"/>
      <c r="J113" s="551"/>
      <c r="K113" s="552"/>
      <c r="L113" s="477"/>
      <c r="M113" s="479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</row>
    <row r="114" spans="1:25" ht="5.25" customHeight="1">
      <c r="B114" s="359"/>
      <c r="C114" s="359"/>
      <c r="D114" s="359"/>
      <c r="E114" s="358"/>
      <c r="F114" s="357"/>
      <c r="G114" s="357"/>
      <c r="H114" s="357"/>
      <c r="I114" s="358"/>
      <c r="J114" s="359"/>
      <c r="K114" s="359"/>
      <c r="L114" s="359"/>
      <c r="M114" s="359"/>
    </row>
    <row r="115" spans="1:25" ht="13.5" customHeight="1">
      <c r="B115" s="525" t="s">
        <v>1</v>
      </c>
      <c r="C115" s="526"/>
      <c r="D115" s="3" t="s">
        <v>2</v>
      </c>
      <c r="E115" s="4" t="s">
        <v>4</v>
      </c>
      <c r="F115" s="4" t="s">
        <v>7</v>
      </c>
      <c r="G115" s="4" t="s">
        <v>5</v>
      </c>
      <c r="H115" s="201" t="s">
        <v>6</v>
      </c>
      <c r="I115" s="4" t="s">
        <v>3</v>
      </c>
      <c r="J115" s="4" t="s">
        <v>8</v>
      </c>
      <c r="K115" s="4" t="s">
        <v>497</v>
      </c>
      <c r="L115" s="5" t="s">
        <v>9</v>
      </c>
      <c r="M115" s="5" t="s">
        <v>431</v>
      </c>
    </row>
    <row r="116" spans="1:25" s="233" customFormat="1" ht="24.95" customHeight="1">
      <c r="B116" s="509" t="s">
        <v>416</v>
      </c>
      <c r="C116" s="510"/>
      <c r="I116" s="350"/>
      <c r="M116" s="351"/>
    </row>
    <row r="117" spans="1:25" ht="13.5" customHeight="1">
      <c r="A117" s="169" t="s">
        <v>836</v>
      </c>
      <c r="B117" s="573" t="s">
        <v>315</v>
      </c>
      <c r="C117" s="24" t="s">
        <v>174</v>
      </c>
      <c r="D117" s="224">
        <f t="shared" ref="D117:D130" si="17">SUM(E117:L117)</f>
        <v>2000</v>
      </c>
      <c r="E117" s="413">
        <v>1450</v>
      </c>
      <c r="F117" s="65">
        <v>250</v>
      </c>
      <c r="G117" s="65">
        <v>200</v>
      </c>
      <c r="H117" s="188"/>
      <c r="I117" s="65">
        <v>50</v>
      </c>
      <c r="J117" s="65"/>
      <c r="K117" s="65">
        <v>50</v>
      </c>
      <c r="L117" s="102"/>
      <c r="M117" s="566"/>
    </row>
    <row r="118" spans="1:25" ht="13.5" customHeight="1">
      <c r="B118" s="574"/>
      <c r="C118" s="25"/>
      <c r="D118" s="151">
        <f t="shared" si="17"/>
        <v>0</v>
      </c>
      <c r="E118" s="160"/>
      <c r="F118" s="161"/>
      <c r="G118" s="161"/>
      <c r="H118" s="154"/>
      <c r="I118" s="161"/>
      <c r="J118" s="120"/>
      <c r="K118" s="161"/>
      <c r="L118" s="140"/>
      <c r="M118" s="567"/>
    </row>
    <row r="119" spans="1:25" ht="13.5" customHeight="1">
      <c r="A119" s="169" t="s">
        <v>837</v>
      </c>
      <c r="B119" s="347"/>
      <c r="C119" s="24" t="s">
        <v>175</v>
      </c>
      <c r="D119" s="224">
        <f t="shared" si="17"/>
        <v>900</v>
      </c>
      <c r="E119" s="413">
        <v>800</v>
      </c>
      <c r="F119" s="65"/>
      <c r="G119" s="65"/>
      <c r="H119" s="188"/>
      <c r="I119" s="65">
        <v>50</v>
      </c>
      <c r="J119" s="65">
        <v>50</v>
      </c>
      <c r="K119" s="65"/>
      <c r="L119" s="102"/>
      <c r="M119" s="566"/>
    </row>
    <row r="120" spans="1:25" ht="13.5" customHeight="1">
      <c r="B120" s="347"/>
      <c r="C120" s="25"/>
      <c r="D120" s="151">
        <f t="shared" si="17"/>
        <v>0</v>
      </c>
      <c r="E120" s="160"/>
      <c r="F120" s="120"/>
      <c r="G120" s="120"/>
      <c r="H120" s="154"/>
      <c r="I120" s="161"/>
      <c r="J120" s="161"/>
      <c r="K120" s="120"/>
      <c r="L120" s="121"/>
      <c r="M120" s="567"/>
    </row>
    <row r="121" spans="1:25" ht="13.5" customHeight="1">
      <c r="A121" s="169" t="s">
        <v>858</v>
      </c>
      <c r="B121" s="347"/>
      <c r="C121" s="541" t="s">
        <v>503</v>
      </c>
      <c r="D121" s="224">
        <f t="shared" si="17"/>
        <v>900</v>
      </c>
      <c r="E121" s="413"/>
      <c r="F121" s="65">
        <v>750</v>
      </c>
      <c r="G121" s="65"/>
      <c r="H121" s="188">
        <v>100</v>
      </c>
      <c r="I121" s="65"/>
      <c r="J121" s="65">
        <v>50</v>
      </c>
      <c r="K121" s="65"/>
      <c r="L121" s="102"/>
      <c r="M121" s="566"/>
    </row>
    <row r="122" spans="1:25" ht="13.5" customHeight="1">
      <c r="B122" s="347"/>
      <c r="C122" s="559"/>
      <c r="D122" s="151">
        <f t="shared" si="17"/>
        <v>0</v>
      </c>
      <c r="E122" s="119"/>
      <c r="F122" s="161"/>
      <c r="G122" s="120"/>
      <c r="H122" s="208"/>
      <c r="I122" s="154"/>
      <c r="J122" s="161"/>
      <c r="K122" s="120"/>
      <c r="L122" s="121"/>
      <c r="M122" s="567"/>
    </row>
    <row r="123" spans="1:25" ht="13.5" customHeight="1">
      <c r="A123" s="169" t="s">
        <v>838</v>
      </c>
      <c r="B123" s="347"/>
      <c r="C123" s="24" t="s">
        <v>176</v>
      </c>
      <c r="D123" s="224">
        <f t="shared" si="17"/>
        <v>700</v>
      </c>
      <c r="E123" s="413">
        <v>450</v>
      </c>
      <c r="F123" s="65">
        <v>100</v>
      </c>
      <c r="G123" s="65">
        <v>50</v>
      </c>
      <c r="H123" s="188">
        <v>50</v>
      </c>
      <c r="I123" s="65">
        <v>50</v>
      </c>
      <c r="J123" s="65"/>
      <c r="K123" s="65"/>
      <c r="L123" s="102"/>
      <c r="M123" s="566" t="s">
        <v>420</v>
      </c>
    </row>
    <row r="124" spans="1:25" ht="13.5" customHeight="1">
      <c r="B124" s="347"/>
      <c r="C124" s="25"/>
      <c r="D124" s="151">
        <f t="shared" si="17"/>
        <v>0</v>
      </c>
      <c r="E124" s="160"/>
      <c r="F124" s="161"/>
      <c r="G124" s="161"/>
      <c r="H124" s="208"/>
      <c r="I124" s="208"/>
      <c r="J124" s="120"/>
      <c r="K124" s="120"/>
      <c r="L124" s="121"/>
      <c r="M124" s="567"/>
    </row>
    <row r="125" spans="1:25" ht="13.5" customHeight="1">
      <c r="B125" s="587" t="s">
        <v>177</v>
      </c>
      <c r="C125" s="588"/>
      <c r="D125" s="225">
        <f t="shared" si="17"/>
        <v>4500</v>
      </c>
      <c r="E125" s="122">
        <f>SUM(E117,E119,E121,E123)</f>
        <v>2700</v>
      </c>
      <c r="F125" s="123">
        <f t="shared" ref="F125:L125" si="18">SUM(F117,F119,F121,F123)</f>
        <v>1100</v>
      </c>
      <c r="G125" s="123">
        <f t="shared" si="18"/>
        <v>250</v>
      </c>
      <c r="H125" s="206">
        <f t="shared" si="18"/>
        <v>150</v>
      </c>
      <c r="I125" s="123">
        <f t="shared" si="18"/>
        <v>150</v>
      </c>
      <c r="J125" s="123">
        <f t="shared" si="18"/>
        <v>100</v>
      </c>
      <c r="K125" s="123">
        <f t="shared" si="18"/>
        <v>50</v>
      </c>
      <c r="L125" s="124">
        <f t="shared" si="18"/>
        <v>0</v>
      </c>
      <c r="M125" s="566"/>
    </row>
    <row r="126" spans="1:25" ht="13.5" customHeight="1">
      <c r="B126" s="589"/>
      <c r="C126" s="590"/>
      <c r="D126" s="151">
        <f t="shared" si="17"/>
        <v>0</v>
      </c>
      <c r="E126" s="119">
        <f>SUM(E118,E120,E122,E124)</f>
        <v>0</v>
      </c>
      <c r="F126" s="120">
        <f t="shared" ref="F126:L126" si="19">SUM(F118,F120,F122,F124)</f>
        <v>0</v>
      </c>
      <c r="G126" s="120">
        <f t="shared" si="19"/>
        <v>0</v>
      </c>
      <c r="H126" s="154">
        <f t="shared" si="19"/>
        <v>0</v>
      </c>
      <c r="I126" s="154">
        <f t="shared" si="19"/>
        <v>0</v>
      </c>
      <c r="J126" s="120">
        <f t="shared" si="19"/>
        <v>0</v>
      </c>
      <c r="K126" s="120">
        <f t="shared" si="19"/>
        <v>0</v>
      </c>
      <c r="L126" s="121">
        <f t="shared" si="19"/>
        <v>0</v>
      </c>
      <c r="M126" s="567"/>
    </row>
    <row r="127" spans="1:25" ht="13.5" customHeight="1">
      <c r="A127" s="169" t="s">
        <v>839</v>
      </c>
      <c r="B127" s="23" t="s">
        <v>178</v>
      </c>
      <c r="C127" s="24" t="s">
        <v>86</v>
      </c>
      <c r="D127" s="224">
        <f t="shared" si="17"/>
        <v>1050</v>
      </c>
      <c r="E127" s="413">
        <v>800</v>
      </c>
      <c r="F127" s="65">
        <v>150</v>
      </c>
      <c r="G127" s="65">
        <v>50</v>
      </c>
      <c r="H127" s="188">
        <v>50</v>
      </c>
      <c r="I127" s="65"/>
      <c r="J127" s="65"/>
      <c r="K127" s="65"/>
      <c r="L127" s="102"/>
      <c r="M127" s="566" t="s">
        <v>422</v>
      </c>
    </row>
    <row r="128" spans="1:25" ht="13.5" customHeight="1">
      <c r="B128" s="29"/>
      <c r="C128" s="25"/>
      <c r="D128" s="151">
        <f t="shared" si="17"/>
        <v>0</v>
      </c>
      <c r="E128" s="160"/>
      <c r="F128" s="161"/>
      <c r="G128" s="161"/>
      <c r="H128" s="208"/>
      <c r="I128" s="154"/>
      <c r="J128" s="120"/>
      <c r="K128" s="120"/>
      <c r="L128" s="121"/>
      <c r="M128" s="567"/>
    </row>
    <row r="129" spans="1:13" ht="13.5" customHeight="1">
      <c r="B129" s="534" t="s">
        <v>180</v>
      </c>
      <c r="C129" s="535"/>
      <c r="D129" s="225">
        <f t="shared" si="17"/>
        <v>5550</v>
      </c>
      <c r="E129" s="122">
        <f t="shared" ref="E129:L129" si="20">SUM(E125,E127)</f>
        <v>3500</v>
      </c>
      <c r="F129" s="123">
        <f>SUM(F125,F127)</f>
        <v>1250</v>
      </c>
      <c r="G129" s="123">
        <f t="shared" si="20"/>
        <v>300</v>
      </c>
      <c r="H129" s="206">
        <f t="shared" si="20"/>
        <v>200</v>
      </c>
      <c r="I129" s="123">
        <f>SUM(I125,I127)</f>
        <v>150</v>
      </c>
      <c r="J129" s="123">
        <f t="shared" si="20"/>
        <v>100</v>
      </c>
      <c r="K129" s="123">
        <f>SUM(K125,K127)</f>
        <v>50</v>
      </c>
      <c r="L129" s="124">
        <f t="shared" si="20"/>
        <v>0</v>
      </c>
      <c r="M129" s="566"/>
    </row>
    <row r="130" spans="1:13" ht="13.5" customHeight="1">
      <c r="B130" s="516"/>
      <c r="C130" s="517"/>
      <c r="D130" s="151">
        <f t="shared" si="17"/>
        <v>0</v>
      </c>
      <c r="E130" s="119">
        <f t="shared" ref="E130:L130" si="21">SUM(E126,E128)</f>
        <v>0</v>
      </c>
      <c r="F130" s="120">
        <f>SUM(F126,F128)</f>
        <v>0</v>
      </c>
      <c r="G130" s="120">
        <f t="shared" si="21"/>
        <v>0</v>
      </c>
      <c r="H130" s="154">
        <f t="shared" si="21"/>
        <v>0</v>
      </c>
      <c r="I130" s="154">
        <f>SUM(I126,I128)</f>
        <v>0</v>
      </c>
      <c r="J130" s="120">
        <f t="shared" si="21"/>
        <v>0</v>
      </c>
      <c r="K130" s="120">
        <f>SUM(K126,K128)</f>
        <v>0</v>
      </c>
      <c r="L130" s="121">
        <f t="shared" si="21"/>
        <v>0</v>
      </c>
      <c r="M130" s="567"/>
    </row>
    <row r="131" spans="1:13" s="233" customFormat="1" ht="24.95" customHeight="1">
      <c r="B131" s="509" t="s">
        <v>417</v>
      </c>
      <c r="C131" s="510"/>
      <c r="I131" s="363"/>
      <c r="M131" s="351"/>
    </row>
    <row r="132" spans="1:13" ht="13.5" customHeight="1">
      <c r="A132" s="169" t="s">
        <v>859</v>
      </c>
      <c r="B132" s="571" t="s">
        <v>432</v>
      </c>
      <c r="C132" s="24" t="s">
        <v>319</v>
      </c>
      <c r="D132" s="224">
        <f t="shared" ref="D132:D151" si="22">SUM(E132:L132)</f>
        <v>1700</v>
      </c>
      <c r="E132" s="413">
        <v>1600</v>
      </c>
      <c r="F132" s="65"/>
      <c r="G132" s="65"/>
      <c r="H132" s="188"/>
      <c r="I132" s="65">
        <v>100</v>
      </c>
      <c r="J132" s="65"/>
      <c r="K132" s="65"/>
      <c r="L132" s="102"/>
      <c r="M132" s="566" t="s">
        <v>423</v>
      </c>
    </row>
    <row r="133" spans="1:13" ht="13.5" customHeight="1">
      <c r="B133" s="591"/>
      <c r="C133" s="25"/>
      <c r="D133" s="151">
        <f t="shared" si="22"/>
        <v>0</v>
      </c>
      <c r="E133" s="160"/>
      <c r="F133" s="120"/>
      <c r="G133" s="139"/>
      <c r="H133" s="154"/>
      <c r="I133" s="208"/>
      <c r="J133" s="120"/>
      <c r="K133" s="120"/>
      <c r="L133" s="121"/>
      <c r="M133" s="567"/>
    </row>
    <row r="134" spans="1:13" ht="13.5" customHeight="1">
      <c r="A134" s="169" t="s">
        <v>860</v>
      </c>
      <c r="B134" s="347"/>
      <c r="C134" s="541" t="s">
        <v>509</v>
      </c>
      <c r="D134" s="224">
        <f t="shared" si="22"/>
        <v>1350</v>
      </c>
      <c r="E134" s="413"/>
      <c r="F134" s="65">
        <v>1100</v>
      </c>
      <c r="G134" s="65">
        <v>100</v>
      </c>
      <c r="H134" s="188">
        <v>100</v>
      </c>
      <c r="I134" s="65"/>
      <c r="J134" s="65">
        <v>50</v>
      </c>
      <c r="K134" s="65"/>
      <c r="L134" s="102"/>
      <c r="M134" s="566" t="s">
        <v>423</v>
      </c>
    </row>
    <row r="135" spans="1:13" ht="13.5" customHeight="1">
      <c r="B135" s="347"/>
      <c r="C135" s="559"/>
      <c r="D135" s="151">
        <f t="shared" si="22"/>
        <v>0</v>
      </c>
      <c r="E135" s="119"/>
      <c r="F135" s="161"/>
      <c r="G135" s="161"/>
      <c r="H135" s="208"/>
      <c r="I135" s="120"/>
      <c r="J135" s="161"/>
      <c r="K135" s="120"/>
      <c r="L135" s="140"/>
      <c r="M135" s="567"/>
    </row>
    <row r="136" spans="1:13" ht="13.5" customHeight="1">
      <c r="A136" s="169" t="s">
        <v>861</v>
      </c>
      <c r="B136" s="347"/>
      <c r="C136" s="24" t="s">
        <v>320</v>
      </c>
      <c r="D136" s="224">
        <f t="shared" si="22"/>
        <v>600</v>
      </c>
      <c r="E136" s="413">
        <v>500</v>
      </c>
      <c r="F136" s="65">
        <v>100</v>
      </c>
      <c r="G136" s="65"/>
      <c r="H136" s="188"/>
      <c r="I136" s="65"/>
      <c r="J136" s="65"/>
      <c r="K136" s="65"/>
      <c r="L136" s="102"/>
      <c r="M136" s="566" t="s">
        <v>424</v>
      </c>
    </row>
    <row r="137" spans="1:13" ht="13.5" customHeight="1">
      <c r="B137" s="347"/>
      <c r="C137" s="25"/>
      <c r="D137" s="151">
        <f t="shared" si="22"/>
        <v>0</v>
      </c>
      <c r="E137" s="160"/>
      <c r="F137" s="161"/>
      <c r="G137" s="120"/>
      <c r="H137" s="154"/>
      <c r="I137" s="154"/>
      <c r="J137" s="120"/>
      <c r="K137" s="139"/>
      <c r="L137" s="121"/>
      <c r="M137" s="567"/>
    </row>
    <row r="138" spans="1:13" ht="13.5" customHeight="1">
      <c r="A138" s="169" t="s">
        <v>862</v>
      </c>
      <c r="B138" s="347"/>
      <c r="C138" s="24" t="s">
        <v>321</v>
      </c>
      <c r="D138" s="224">
        <f t="shared" si="22"/>
        <v>750</v>
      </c>
      <c r="E138" s="413">
        <v>600</v>
      </c>
      <c r="F138" s="65">
        <v>50</v>
      </c>
      <c r="G138" s="65">
        <v>50</v>
      </c>
      <c r="H138" s="188">
        <v>50</v>
      </c>
      <c r="I138" s="65"/>
      <c r="J138" s="65"/>
      <c r="K138" s="65"/>
      <c r="L138" s="102"/>
      <c r="M138" s="566" t="s">
        <v>425</v>
      </c>
    </row>
    <row r="139" spans="1:13" ht="13.5" customHeight="1">
      <c r="B139" s="347"/>
      <c r="C139" s="25"/>
      <c r="D139" s="151">
        <f t="shared" si="22"/>
        <v>0</v>
      </c>
      <c r="E139" s="160"/>
      <c r="F139" s="161"/>
      <c r="G139" s="161"/>
      <c r="H139" s="208"/>
      <c r="I139" s="154"/>
      <c r="J139" s="120"/>
      <c r="K139" s="120"/>
      <c r="L139" s="121"/>
      <c r="M139" s="567"/>
    </row>
    <row r="140" spans="1:13" ht="13.5" customHeight="1">
      <c r="B140" s="514" t="s">
        <v>322</v>
      </c>
      <c r="C140" s="515"/>
      <c r="D140" s="225">
        <f t="shared" si="22"/>
        <v>4400</v>
      </c>
      <c r="E140" s="122">
        <f t="shared" ref="E140:L141" si="23">SUM(E132,E134,E136,E138)</f>
        <v>2700</v>
      </c>
      <c r="F140" s="123">
        <f>SUM(F132,F134,F136,F138)</f>
        <v>1250</v>
      </c>
      <c r="G140" s="123">
        <f t="shared" si="23"/>
        <v>150</v>
      </c>
      <c r="H140" s="206">
        <f t="shared" si="23"/>
        <v>150</v>
      </c>
      <c r="I140" s="123">
        <f>SUM(I132,I134,I136,I138)</f>
        <v>100</v>
      </c>
      <c r="J140" s="123">
        <f t="shared" si="23"/>
        <v>50</v>
      </c>
      <c r="K140" s="123">
        <f>SUM(K132,K134,K136,K138)</f>
        <v>0</v>
      </c>
      <c r="L140" s="124">
        <f t="shared" si="23"/>
        <v>0</v>
      </c>
      <c r="M140" s="566"/>
    </row>
    <row r="141" spans="1:13" ht="13.5" customHeight="1">
      <c r="B141" s="516"/>
      <c r="C141" s="517"/>
      <c r="D141" s="151">
        <f t="shared" si="22"/>
        <v>0</v>
      </c>
      <c r="E141" s="119">
        <f t="shared" si="23"/>
        <v>0</v>
      </c>
      <c r="F141" s="120">
        <f>SUM(F133,F135,F137,F139)</f>
        <v>0</v>
      </c>
      <c r="G141" s="120">
        <f t="shared" si="23"/>
        <v>0</v>
      </c>
      <c r="H141" s="154">
        <f t="shared" si="23"/>
        <v>0</v>
      </c>
      <c r="I141" s="154">
        <f>SUM(I133,I135,I137,I139)</f>
        <v>0</v>
      </c>
      <c r="J141" s="120">
        <f t="shared" si="23"/>
        <v>0</v>
      </c>
      <c r="K141" s="120">
        <f>SUM(K133,K135,K137,K139)</f>
        <v>0</v>
      </c>
      <c r="L141" s="140">
        <f t="shared" si="23"/>
        <v>0</v>
      </c>
      <c r="M141" s="567"/>
    </row>
    <row r="142" spans="1:13" ht="13.5" customHeight="1">
      <c r="A142" s="169" t="s">
        <v>840</v>
      </c>
      <c r="B142" s="347" t="s">
        <v>181</v>
      </c>
      <c r="C142" s="24" t="s">
        <v>182</v>
      </c>
      <c r="D142" s="224">
        <f t="shared" si="22"/>
        <v>1250</v>
      </c>
      <c r="E142" s="413">
        <v>950</v>
      </c>
      <c r="F142" s="65">
        <v>200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29"/>
      <c r="C143" s="25"/>
      <c r="D143" s="151">
        <f t="shared" si="22"/>
        <v>0</v>
      </c>
      <c r="E143" s="160"/>
      <c r="F143" s="161"/>
      <c r="G143" s="161"/>
      <c r="H143" s="208"/>
      <c r="I143" s="154"/>
      <c r="J143" s="154"/>
      <c r="K143" s="120"/>
      <c r="L143" s="121"/>
      <c r="M143" s="567"/>
    </row>
    <row r="144" spans="1:13" ht="13.5" customHeight="1">
      <c r="A144" s="169" t="s">
        <v>841</v>
      </c>
      <c r="B144" s="347" t="s">
        <v>183</v>
      </c>
      <c r="C144" s="24" t="s">
        <v>35</v>
      </c>
      <c r="D144" s="224">
        <f t="shared" si="22"/>
        <v>500</v>
      </c>
      <c r="E144" s="413">
        <v>350</v>
      </c>
      <c r="F144" s="65">
        <v>50</v>
      </c>
      <c r="G144" s="65">
        <v>50</v>
      </c>
      <c r="H144" s="188">
        <v>50</v>
      </c>
      <c r="I144" s="65"/>
      <c r="J144" s="65"/>
      <c r="K144" s="65"/>
      <c r="L144" s="102"/>
      <c r="M144" s="566"/>
    </row>
    <row r="145" spans="1:13" ht="13.5" customHeight="1">
      <c r="B145" s="347"/>
      <c r="C145" s="25"/>
      <c r="D145" s="151">
        <f t="shared" si="22"/>
        <v>0</v>
      </c>
      <c r="E145" s="160"/>
      <c r="F145" s="161"/>
      <c r="G145" s="161"/>
      <c r="H145" s="208"/>
      <c r="I145" s="154"/>
      <c r="J145" s="120"/>
      <c r="K145" s="139"/>
      <c r="L145" s="121"/>
      <c r="M145" s="567"/>
    </row>
    <row r="146" spans="1:13" ht="13.5" customHeight="1">
      <c r="A146" s="169" t="s">
        <v>863</v>
      </c>
      <c r="B146" s="347"/>
      <c r="C146" s="366" t="s">
        <v>624</v>
      </c>
      <c r="D146" s="224">
        <f t="shared" si="22"/>
        <v>400</v>
      </c>
      <c r="E146" s="413">
        <v>300</v>
      </c>
      <c r="F146" s="65">
        <v>50</v>
      </c>
      <c r="G146" s="65">
        <v>50</v>
      </c>
      <c r="H146" s="188"/>
      <c r="I146" s="65"/>
      <c r="J146" s="65"/>
      <c r="K146" s="65"/>
      <c r="L146" s="102"/>
      <c r="M146" s="566"/>
    </row>
    <row r="147" spans="1:13" ht="13.5" customHeight="1">
      <c r="B147" s="347"/>
      <c r="C147" s="411"/>
      <c r="D147" s="151">
        <f t="shared" si="22"/>
        <v>0</v>
      </c>
      <c r="E147" s="160"/>
      <c r="F147" s="161"/>
      <c r="G147" s="161"/>
      <c r="H147" s="154"/>
      <c r="I147" s="154"/>
      <c r="J147" s="120"/>
      <c r="K147" s="139"/>
      <c r="L147" s="121"/>
      <c r="M147" s="567"/>
    </row>
    <row r="148" spans="1:13" ht="13.5" customHeight="1">
      <c r="B148" s="514" t="s">
        <v>184</v>
      </c>
      <c r="C148" s="515"/>
      <c r="D148" s="225">
        <f t="shared" si="22"/>
        <v>900</v>
      </c>
      <c r="E148" s="122">
        <f t="shared" ref="E148:L149" si="24">SUM(E144,E146)</f>
        <v>650</v>
      </c>
      <c r="F148" s="123">
        <f t="shared" si="24"/>
        <v>100</v>
      </c>
      <c r="G148" s="123">
        <f t="shared" si="24"/>
        <v>100</v>
      </c>
      <c r="H148" s="206">
        <f t="shared" si="24"/>
        <v>50</v>
      </c>
      <c r="I148" s="123">
        <f t="shared" si="24"/>
        <v>0</v>
      </c>
      <c r="J148" s="123">
        <f t="shared" si="24"/>
        <v>0</v>
      </c>
      <c r="K148" s="123">
        <f t="shared" si="24"/>
        <v>0</v>
      </c>
      <c r="L148" s="124">
        <f t="shared" si="24"/>
        <v>0</v>
      </c>
      <c r="M148" s="566"/>
    </row>
    <row r="149" spans="1:13" ht="13.5" customHeight="1">
      <c r="B149" s="516"/>
      <c r="C149" s="517"/>
      <c r="D149" s="151">
        <f t="shared" si="22"/>
        <v>0</v>
      </c>
      <c r="E149" s="119">
        <f t="shared" si="24"/>
        <v>0</v>
      </c>
      <c r="F149" s="120">
        <f t="shared" si="24"/>
        <v>0</v>
      </c>
      <c r="G149" s="120">
        <f t="shared" si="24"/>
        <v>0</v>
      </c>
      <c r="H149" s="154">
        <f t="shared" si="24"/>
        <v>0</v>
      </c>
      <c r="I149" s="154">
        <f t="shared" si="24"/>
        <v>0</v>
      </c>
      <c r="J149" s="120">
        <f t="shared" si="24"/>
        <v>0</v>
      </c>
      <c r="K149" s="120">
        <f t="shared" si="24"/>
        <v>0</v>
      </c>
      <c r="L149" s="140">
        <f t="shared" si="24"/>
        <v>0</v>
      </c>
      <c r="M149" s="567"/>
    </row>
    <row r="150" spans="1:13" ht="13.5" customHeight="1">
      <c r="B150" s="536" t="s">
        <v>185</v>
      </c>
      <c r="C150" s="537"/>
      <c r="D150" s="225">
        <f t="shared" si="22"/>
        <v>6550</v>
      </c>
      <c r="E150" s="122">
        <f t="shared" ref="E150:L151" si="25">SUM(E140,E142,E148)</f>
        <v>4300</v>
      </c>
      <c r="F150" s="123">
        <f>SUM(F140,F142,F148)</f>
        <v>1550</v>
      </c>
      <c r="G150" s="123">
        <f t="shared" si="25"/>
        <v>300</v>
      </c>
      <c r="H150" s="206">
        <f t="shared" si="25"/>
        <v>250</v>
      </c>
      <c r="I150" s="123">
        <f>SUM(I140,I142,I148)</f>
        <v>100</v>
      </c>
      <c r="J150" s="123">
        <f t="shared" si="25"/>
        <v>50</v>
      </c>
      <c r="K150" s="123">
        <f>SUM(K140,K142,K148)</f>
        <v>0</v>
      </c>
      <c r="L150" s="124">
        <f t="shared" si="25"/>
        <v>0</v>
      </c>
      <c r="M150" s="566"/>
    </row>
    <row r="151" spans="1:13" ht="13.5" customHeight="1">
      <c r="B151" s="538"/>
      <c r="C151" s="539"/>
      <c r="D151" s="151">
        <f t="shared" si="22"/>
        <v>0</v>
      </c>
      <c r="E151" s="119">
        <f>SUM(E141,E143,E149)</f>
        <v>0</v>
      </c>
      <c r="F151" s="120">
        <f>SUM(F141,F143,F149)</f>
        <v>0</v>
      </c>
      <c r="G151" s="120">
        <f t="shared" si="25"/>
        <v>0</v>
      </c>
      <c r="H151" s="154">
        <f t="shared" si="25"/>
        <v>0</v>
      </c>
      <c r="I151" s="154">
        <f>SUM(I141,I143,I149)</f>
        <v>0</v>
      </c>
      <c r="J151" s="120">
        <f t="shared" si="25"/>
        <v>0</v>
      </c>
      <c r="K151" s="120">
        <f>SUM(K141,K143,K149)</f>
        <v>0</v>
      </c>
      <c r="L151" s="140">
        <f t="shared" si="25"/>
        <v>0</v>
      </c>
      <c r="M151" s="567"/>
    </row>
  </sheetData>
  <sheetProtection algorithmName="SHA-512" hashValue="dXShssMC7AmxPzAg0JEmCR3N7d3U29m06mokLrcg9jMqVbmiwfQOwIovAKlcwdXXLaYhqLYGRgfrHatyqTwXEA==" saltValue="Ew2f2DAendG/aCECMbhaWQ==" spinCount="100000" sheet="1" objects="1" scenarios="1"/>
  <mergeCells count="139">
    <mergeCell ref="J58:L59"/>
    <mergeCell ref="M35:M36"/>
    <mergeCell ref="B58:E59"/>
    <mergeCell ref="M58:M59"/>
    <mergeCell ref="M50:M51"/>
    <mergeCell ref="M52:M53"/>
    <mergeCell ref="M33:M34"/>
    <mergeCell ref="M31:M32"/>
    <mergeCell ref="M40:M41"/>
    <mergeCell ref="M42:M43"/>
    <mergeCell ref="M44:M45"/>
    <mergeCell ref="B46:B47"/>
    <mergeCell ref="B50:C51"/>
    <mergeCell ref="M74:M75"/>
    <mergeCell ref="G112:K113"/>
    <mergeCell ref="L112:L113"/>
    <mergeCell ref="M112:M113"/>
    <mergeCell ref="M109:M110"/>
    <mergeCell ref="G111:K111"/>
    <mergeCell ref="F109:I110"/>
    <mergeCell ref="J109:L110"/>
    <mergeCell ref="F108:I108"/>
    <mergeCell ref="J108:L108"/>
    <mergeCell ref="E107:G107"/>
    <mergeCell ref="M93:M94"/>
    <mergeCell ref="M78:M79"/>
    <mergeCell ref="M80:M81"/>
    <mergeCell ref="M82:M83"/>
    <mergeCell ref="M84:M85"/>
    <mergeCell ref="M86:M87"/>
    <mergeCell ref="M89:M90"/>
    <mergeCell ref="B88:C88"/>
    <mergeCell ref="B89:B90"/>
    <mergeCell ref="B105:C106"/>
    <mergeCell ref="B107:C107"/>
    <mergeCell ref="B97:C98"/>
    <mergeCell ref="B52:B53"/>
    <mergeCell ref="B108:E108"/>
    <mergeCell ref="B72:C73"/>
    <mergeCell ref="C70:C71"/>
    <mergeCell ref="C80:C81"/>
    <mergeCell ref="B66:B67"/>
    <mergeCell ref="B54:C55"/>
    <mergeCell ref="B65:C65"/>
    <mergeCell ref="B61:F62"/>
    <mergeCell ref="B57:E57"/>
    <mergeCell ref="F57:I57"/>
    <mergeCell ref="G60:K60"/>
    <mergeCell ref="B60:F60"/>
    <mergeCell ref="G61:K62"/>
    <mergeCell ref="B56:C56"/>
    <mergeCell ref="B84:C85"/>
    <mergeCell ref="E56:G56"/>
    <mergeCell ref="J57:L57"/>
    <mergeCell ref="F58:I59"/>
    <mergeCell ref="E1:G1"/>
    <mergeCell ref="B38:B39"/>
    <mergeCell ref="B33:B34"/>
    <mergeCell ref="B5:F5"/>
    <mergeCell ref="B9:C9"/>
    <mergeCell ref="G6:K7"/>
    <mergeCell ref="B35:C36"/>
    <mergeCell ref="B37:C37"/>
    <mergeCell ref="B44:C45"/>
    <mergeCell ref="C38:C39"/>
    <mergeCell ref="B1:C1"/>
    <mergeCell ref="B2:E2"/>
    <mergeCell ref="F2:I2"/>
    <mergeCell ref="B3:E4"/>
    <mergeCell ref="F3:I4"/>
    <mergeCell ref="J3:L4"/>
    <mergeCell ref="G5:K5"/>
    <mergeCell ref="B6:F7"/>
    <mergeCell ref="L6:L7"/>
    <mergeCell ref="M6:M7"/>
    <mergeCell ref="J2:L2"/>
    <mergeCell ref="M46:M47"/>
    <mergeCell ref="M48:M49"/>
    <mergeCell ref="M11:M12"/>
    <mergeCell ref="M13:M14"/>
    <mergeCell ref="M15:M16"/>
    <mergeCell ref="M17:M18"/>
    <mergeCell ref="M19:M20"/>
    <mergeCell ref="M21:M22"/>
    <mergeCell ref="M23:M24"/>
    <mergeCell ref="M25:M26"/>
    <mergeCell ref="M38:M39"/>
    <mergeCell ref="M27:M28"/>
    <mergeCell ref="M29:M30"/>
    <mergeCell ref="M3:M4"/>
    <mergeCell ref="M117:M118"/>
    <mergeCell ref="M76:M77"/>
    <mergeCell ref="M61:M62"/>
    <mergeCell ref="M70:M71"/>
    <mergeCell ref="B76:B77"/>
    <mergeCell ref="M99:M100"/>
    <mergeCell ref="M101:M102"/>
    <mergeCell ref="M103:M104"/>
    <mergeCell ref="M105:M106"/>
    <mergeCell ref="B64:C64"/>
    <mergeCell ref="B117:B118"/>
    <mergeCell ref="B112:F113"/>
    <mergeCell ref="B115:C115"/>
    <mergeCell ref="B116:C116"/>
    <mergeCell ref="B109:E110"/>
    <mergeCell ref="B111:F111"/>
    <mergeCell ref="M91:M92"/>
    <mergeCell ref="M95:M96"/>
    <mergeCell ref="M97:M98"/>
    <mergeCell ref="M66:M67"/>
    <mergeCell ref="M68:M69"/>
    <mergeCell ref="L61:L62"/>
    <mergeCell ref="B86:C87"/>
    <mergeCell ref="M72:M73"/>
    <mergeCell ref="M150:M151"/>
    <mergeCell ref="M127:M128"/>
    <mergeCell ref="M129:M130"/>
    <mergeCell ref="M138:M139"/>
    <mergeCell ref="M140:M141"/>
    <mergeCell ref="M142:M143"/>
    <mergeCell ref="B148:C149"/>
    <mergeCell ref="B150:C151"/>
    <mergeCell ref="B140:C141"/>
    <mergeCell ref="B132:B133"/>
    <mergeCell ref="M136:M137"/>
    <mergeCell ref="M146:M147"/>
    <mergeCell ref="M148:M149"/>
    <mergeCell ref="B129:C130"/>
    <mergeCell ref="M119:M120"/>
    <mergeCell ref="M125:M126"/>
    <mergeCell ref="M132:M133"/>
    <mergeCell ref="M144:M145"/>
    <mergeCell ref="M134:M135"/>
    <mergeCell ref="M121:M122"/>
    <mergeCell ref="M123:M124"/>
    <mergeCell ref="B131:C131"/>
    <mergeCell ref="C134:C135"/>
    <mergeCell ref="C121:C122"/>
    <mergeCell ref="B125:C126"/>
  </mergeCells>
  <phoneticPr fontId="5"/>
  <conditionalFormatting sqref="D117">
    <cfRule type="expression" dxfId="81" priority="13" stopIfTrue="1">
      <formula>I115&lt;D117</formula>
    </cfRule>
  </conditionalFormatting>
  <conditionalFormatting sqref="D12:L12 D14:L14 D16:L16 D18:L18 D20:L20 D22:L22 D24:L24 D26:L26 D28:L28 D30:L30 D32:L32 D34:L34 D36:L36 D39:L39 D41:L41 D43:L43 D45:L45 D47:E47 I47:J47 D49 F49:H49 K50 L50:L51 D51:K51 D53:I53 D55:L55 D67:K67 D69:J69 D71:H71 D73:L73 D75:H75 E77:H77 E79:I79 E81:H81 E83:G83 D85:I85 D87:L87 D90:L90 D92:L92 D94:L94 D96:K96 L96:L98 D98:K98 D100:L100 D102:L102 D104:L104 D106:L106 E114:M114 E118:I118 K118 E120:J120 E122:J122 E124:H124 D126:L126 D128:L128 D130:L130 D133:L133 D135:L135 E137:H137 E139:K139 D141:L141 D143:L143 E145:I145 E147:H147 D149:L149 D151:L151 E154:M154 E156:M156 E158:M158 E160:M160 E162:M162 E164:M164 E166 G166:J166 E168:J168 L168 M169 E170:M171 E173:M173 E175:M175 E177:M177 E179:M179 E181:M181 E183:M183 E185:M185 E187:M187">
    <cfRule type="expression" dxfId="80" priority="1" stopIfTrue="1">
      <formula>D11&lt;D12</formula>
    </cfRule>
  </conditionalFormatting>
  <conditionalFormatting sqref="E152:M152">
    <cfRule type="expression" dxfId="79" priority="16" stopIfTrue="1">
      <formula>D151&lt;E152</formula>
    </cfRule>
  </conditionalFormatting>
  <conditionalFormatting sqref="F166 K166:M166">
    <cfRule type="expression" dxfId="78" priority="2" stopIfTrue="1">
      <formula>F249&lt;F166</formula>
    </cfRule>
  </conditionalFormatting>
  <conditionalFormatting sqref="F47:H47 K47:L47">
    <cfRule type="expression" dxfId="77" priority="4" stopIfTrue="1">
      <formula>F77&lt;F47</formula>
    </cfRule>
  </conditionalFormatting>
  <conditionalFormatting sqref="I71">
    <cfRule type="expression" dxfId="76" priority="3" stopIfTrue="1">
      <formula>F166&lt;I71</formula>
    </cfRule>
  </conditionalFormatting>
  <conditionalFormatting sqref="J71">
    <cfRule type="expression" dxfId="75" priority="8" stopIfTrue="1">
      <formula>L166&lt;J71</formula>
    </cfRule>
  </conditionalFormatting>
  <conditionalFormatting sqref="J84:L84">
    <cfRule type="expression" dxfId="74" priority="5" stopIfTrue="1">
      <formula>J53&lt;J84</formula>
    </cfRule>
  </conditionalFormatting>
  <conditionalFormatting sqref="K71">
    <cfRule type="expression" dxfId="73" priority="9" stopIfTrue="1">
      <formula>K166&lt;K71</formula>
    </cfRule>
  </conditionalFormatting>
  <conditionalFormatting sqref="L71">
    <cfRule type="expression" dxfId="72" priority="7" stopIfTrue="1">
      <formula>M166&lt;L71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14" orientation="portrait" useFirstPageNumber="1" verticalDpi="300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55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7"/>
  <sheetViews>
    <sheetView showZeros="0" workbookViewId="0"/>
  </sheetViews>
  <sheetFormatPr defaultRowHeight="13.5"/>
  <cols>
    <col min="1" max="1" width="27.5" style="253" customWidth="1"/>
    <col min="2" max="2" width="10.625" style="253" customWidth="1"/>
    <col min="3" max="3" width="12.625" style="253" customWidth="1"/>
    <col min="4" max="4" width="2.125" style="253" customWidth="1"/>
    <col min="5" max="5" width="12.375" style="253" customWidth="1"/>
    <col min="6" max="6" width="12.875" style="253" customWidth="1"/>
    <col min="7" max="7" width="15.625" style="253" customWidth="1"/>
    <col min="8" max="8" width="9.625" style="253" customWidth="1"/>
    <col min="9" max="9" width="9.125" style="253" customWidth="1"/>
    <col min="10" max="16384" width="9" style="253"/>
  </cols>
  <sheetData>
    <row r="1" spans="1:20" ht="16.7" customHeight="1">
      <c r="A1" s="334" t="s">
        <v>524</v>
      </c>
      <c r="G1" s="327" t="str">
        <f>CONCATENATE(DBCS(TEXT('表紙・改定履歴 '!B29,"yyyy年m月")),"版")</f>
        <v>２０２５年１１月版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0" ht="16.7" customHeight="1">
      <c r="A2" s="252"/>
      <c r="H2" s="254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20" ht="16.7" customHeight="1">
      <c r="A3" s="252"/>
      <c r="H3" s="254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ht="16.7" customHeight="1">
      <c r="A4" s="252"/>
      <c r="H4" s="254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0" ht="16.7" customHeight="1">
      <c r="A5" s="252"/>
      <c r="H5" s="254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</row>
    <row r="6" spans="1:20" ht="16.7" customHeight="1">
      <c r="A6" s="252"/>
      <c r="H6" s="254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</row>
    <row r="7" spans="1:20" ht="16.7" customHeight="1">
      <c r="A7" s="252"/>
      <c r="H7" s="254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</row>
    <row r="8" spans="1:20" ht="16.7" customHeight="1">
      <c r="A8" s="252"/>
      <c r="H8" s="254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</row>
    <row r="9" spans="1:20" ht="16.7" customHeight="1">
      <c r="A9" s="252"/>
      <c r="H9" s="254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</row>
    <row r="10" spans="1:20" ht="16.7" customHeight="1">
      <c r="A10" s="252"/>
      <c r="H10" s="254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</row>
    <row r="11" spans="1:20" ht="16.7" customHeight="1">
      <c r="A11" s="252"/>
      <c r="H11" s="254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</row>
    <row r="12" spans="1:20" ht="12.95" customHeight="1">
      <c r="A12" s="255" t="s">
        <v>525</v>
      </c>
      <c r="B12" s="617" t="s">
        <v>526</v>
      </c>
      <c r="C12" s="618"/>
      <c r="D12" s="619"/>
      <c r="E12" s="473" t="s">
        <v>527</v>
      </c>
      <c r="F12" s="475"/>
      <c r="G12" s="256" t="s">
        <v>528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</row>
    <row r="13" spans="1:20" ht="12.95" customHeight="1">
      <c r="A13" s="615">
        <f>市郡別合計!$A$3</f>
        <v>0</v>
      </c>
      <c r="B13" s="621">
        <f>市郡別合計!$C$3</f>
        <v>0</v>
      </c>
      <c r="C13" s="622"/>
      <c r="D13" s="623"/>
      <c r="E13" s="627">
        <f>市郡別合計!$F$3</f>
        <v>0</v>
      </c>
      <c r="F13" s="628"/>
      <c r="G13" s="615">
        <f>市郡別合計!$I$3</f>
        <v>0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</row>
    <row r="14" spans="1:20" ht="12.95" customHeight="1" thickBot="1">
      <c r="A14" s="620"/>
      <c r="B14" s="624"/>
      <c r="C14" s="625"/>
      <c r="D14" s="626"/>
      <c r="E14" s="629"/>
      <c r="F14" s="630"/>
      <c r="G14" s="616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</row>
    <row r="15" spans="1:20" ht="12.95" customHeight="1" thickTop="1">
      <c r="A15" s="256" t="s">
        <v>529</v>
      </c>
      <c r="B15" s="607" t="s">
        <v>530</v>
      </c>
      <c r="C15" s="607"/>
      <c r="D15" s="607"/>
      <c r="E15" s="607"/>
      <c r="F15" s="257" t="s">
        <v>531</v>
      </c>
      <c r="G15" s="258" t="s">
        <v>532</v>
      </c>
      <c r="H15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</row>
    <row r="16" spans="1:20" s="259" customFormat="1" ht="12.95" customHeight="1">
      <c r="A16" s="608">
        <f>市郡別合計!$A$6</f>
        <v>0</v>
      </c>
      <c r="B16" s="608">
        <f>市郡別合計!$D$6</f>
        <v>0</v>
      </c>
      <c r="C16" s="610"/>
      <c r="D16" s="610"/>
      <c r="E16" s="610"/>
      <c r="F16" s="611">
        <f>市郡別合計!$G$6</f>
        <v>0</v>
      </c>
      <c r="G16" s="613">
        <f>F92</f>
        <v>0</v>
      </c>
      <c r="H16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</row>
    <row r="17" spans="1:21" s="259" customFormat="1" ht="12.95" customHeight="1" thickBot="1">
      <c r="A17" s="609"/>
      <c r="B17" s="609"/>
      <c r="C17" s="609"/>
      <c r="D17" s="609"/>
      <c r="E17" s="609"/>
      <c r="F17" s="612"/>
      <c r="G17" s="614"/>
      <c r="H17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</row>
    <row r="18" spans="1:21" ht="18" customHeight="1" thickTop="1"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</row>
    <row r="19" spans="1:21" s="261" customFormat="1" ht="18" customHeight="1" thickBot="1">
      <c r="A19" s="260" t="s">
        <v>533</v>
      </c>
      <c r="D19" s="260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</row>
    <row r="20" spans="1:21" ht="18" customHeight="1" thickTop="1" thickBot="1">
      <c r="A20" s="262" t="s">
        <v>534</v>
      </c>
      <c r="B20" s="263" t="s">
        <v>535</v>
      </c>
      <c r="C20" s="264" t="s">
        <v>536</v>
      </c>
      <c r="D20" s="265"/>
      <c r="E20" s="266" t="s">
        <v>537</v>
      </c>
      <c r="F20" s="267" t="s">
        <v>538</v>
      </c>
      <c r="G20"/>
      <c r="H20" s="268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68"/>
    </row>
    <row r="21" spans="1:21" ht="18" customHeight="1">
      <c r="A21" s="328" t="s">
        <v>552</v>
      </c>
      <c r="B21" s="269">
        <f>郡山・県南!D11</f>
        <v>1800</v>
      </c>
      <c r="C21" s="270">
        <f>郡山・県南!D12</f>
        <v>0</v>
      </c>
      <c r="E21" s="271">
        <v>300</v>
      </c>
      <c r="F21" s="319"/>
      <c r="G21"/>
      <c r="H21" s="272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72"/>
    </row>
    <row r="22" spans="1:21" ht="18" customHeight="1">
      <c r="A22" s="342" t="s">
        <v>596</v>
      </c>
      <c r="B22" s="273">
        <f>郡山・県南!D13</f>
        <v>2850</v>
      </c>
      <c r="C22" s="274">
        <f>郡山・県南!D14</f>
        <v>0</v>
      </c>
      <c r="E22" s="275">
        <v>100</v>
      </c>
      <c r="F22" s="320"/>
      <c r="G22"/>
      <c r="H22" s="272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72"/>
    </row>
    <row r="23" spans="1:21" ht="18" customHeight="1">
      <c r="A23" s="329" t="s">
        <v>553</v>
      </c>
      <c r="B23" s="273">
        <f>郡山・県南!D17</f>
        <v>2500</v>
      </c>
      <c r="C23" s="274">
        <f>郡山・県南!D18</f>
        <v>0</v>
      </c>
      <c r="E23" s="275">
        <v>150</v>
      </c>
      <c r="F23" s="320"/>
      <c r="G23"/>
      <c r="H23" s="272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72"/>
    </row>
    <row r="24" spans="1:21" ht="18" customHeight="1">
      <c r="A24" s="329" t="s">
        <v>554</v>
      </c>
      <c r="B24" s="273">
        <f>郡山・県南!D21</f>
        <v>3200</v>
      </c>
      <c r="C24" s="274">
        <f>郡山・県南!D22</f>
        <v>0</v>
      </c>
      <c r="E24" s="275">
        <v>450</v>
      </c>
      <c r="F24" s="320"/>
      <c r="G24"/>
      <c r="H24" s="272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72"/>
    </row>
    <row r="25" spans="1:21" ht="18" customHeight="1">
      <c r="A25" s="342" t="s">
        <v>892</v>
      </c>
      <c r="B25" s="273">
        <f>郡山・県南!D23</f>
        <v>2600</v>
      </c>
      <c r="C25" s="274">
        <f>郡山・県南!D24</f>
        <v>0</v>
      </c>
      <c r="E25" s="275">
        <v>300</v>
      </c>
      <c r="F25" s="320"/>
      <c r="G25"/>
      <c r="H25" s="272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72"/>
    </row>
    <row r="26" spans="1:21" ht="18" customHeight="1">
      <c r="A26" s="329" t="s">
        <v>555</v>
      </c>
      <c r="B26" s="273">
        <f>郡山・県南!D25</f>
        <v>2150</v>
      </c>
      <c r="C26" s="274">
        <f>郡山・県南!D26</f>
        <v>0</v>
      </c>
      <c r="E26" s="275">
        <v>100</v>
      </c>
      <c r="F26" s="320"/>
      <c r="G26"/>
      <c r="H26" s="272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72"/>
    </row>
    <row r="27" spans="1:21" ht="18" customHeight="1">
      <c r="A27" s="329" t="s">
        <v>556</v>
      </c>
      <c r="B27" s="273">
        <f>郡山・県南!D27</f>
        <v>2400</v>
      </c>
      <c r="C27" s="274">
        <f>郡山・県南!D28</f>
        <v>0</v>
      </c>
      <c r="E27" s="275">
        <v>100</v>
      </c>
      <c r="F27" s="320"/>
      <c r="G27"/>
      <c r="H27" s="272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72"/>
    </row>
    <row r="28" spans="1:21" ht="18" customHeight="1">
      <c r="A28" s="330" t="s">
        <v>557</v>
      </c>
      <c r="B28" s="273">
        <f>郡山・県南!D60</f>
        <v>3450</v>
      </c>
      <c r="C28" s="274">
        <f>郡山・県南!D61</f>
        <v>0</v>
      </c>
      <c r="E28" s="275">
        <v>650</v>
      </c>
      <c r="F28" s="320"/>
      <c r="G28"/>
      <c r="H28" s="272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72"/>
    </row>
    <row r="29" spans="1:21" ht="18" customHeight="1">
      <c r="A29" s="329" t="s">
        <v>558</v>
      </c>
      <c r="B29" s="273">
        <f>郡山・県南!D62</f>
        <v>3000</v>
      </c>
      <c r="C29" s="274">
        <f>郡山・県南!D63</f>
        <v>0</v>
      </c>
      <c r="E29" s="275">
        <v>200</v>
      </c>
      <c r="F29" s="320"/>
      <c r="G29"/>
      <c r="H29" s="272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72"/>
    </row>
    <row r="30" spans="1:21" ht="18" customHeight="1">
      <c r="A30" s="329" t="s">
        <v>559</v>
      </c>
      <c r="B30" s="273">
        <f>郡山・県南!D66</f>
        <v>1100</v>
      </c>
      <c r="C30" s="274">
        <f>郡山・県南!D67</f>
        <v>0</v>
      </c>
      <c r="E30" s="275">
        <v>150</v>
      </c>
      <c r="F30" s="320"/>
      <c r="G30"/>
      <c r="H30" s="272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72"/>
    </row>
    <row r="31" spans="1:21" ht="18" customHeight="1">
      <c r="A31" s="329" t="s">
        <v>560</v>
      </c>
      <c r="B31" s="273">
        <f>郡山・県南!D70</f>
        <v>1200</v>
      </c>
      <c r="C31" s="274">
        <f>郡山・県南!D71</f>
        <v>0</v>
      </c>
      <c r="E31" s="275">
        <v>150</v>
      </c>
      <c r="F31" s="320"/>
      <c r="G31"/>
      <c r="H31" s="272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72"/>
    </row>
    <row r="32" spans="1:21" ht="18" customHeight="1" thickBot="1">
      <c r="A32" s="276" t="s">
        <v>539</v>
      </c>
      <c r="B32" s="277">
        <f>郡山・県南!D72</f>
        <v>1800</v>
      </c>
      <c r="C32" s="278">
        <f>郡山・県南!D73</f>
        <v>0</v>
      </c>
      <c r="E32" s="279">
        <v>100</v>
      </c>
      <c r="F32" s="321"/>
      <c r="G32"/>
      <c r="H32" s="272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72"/>
    </row>
    <row r="33" spans="1:21" ht="18" customHeight="1" thickBot="1">
      <c r="A33" s="280" t="s">
        <v>540</v>
      </c>
      <c r="B33" s="281"/>
      <c r="C33" s="282">
        <f>SUM(C21:C32)</f>
        <v>0</v>
      </c>
      <c r="D33" s="283"/>
      <c r="E33" s="284">
        <f>SUM(E21:E32)</f>
        <v>2750</v>
      </c>
      <c r="F33" s="285">
        <f>SUM(F21:F32)</f>
        <v>0</v>
      </c>
      <c r="G33"/>
      <c r="H33" s="286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86"/>
    </row>
    <row r="34" spans="1:21" ht="18" customHeight="1">
      <c r="B34" s="287"/>
      <c r="C34" s="288"/>
      <c r="E34" s="288"/>
      <c r="F34" s="288"/>
      <c r="G34"/>
      <c r="H34" s="286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86"/>
    </row>
    <row r="35" spans="1:21" ht="18" customHeight="1" thickBot="1">
      <c r="A35" s="260" t="s">
        <v>541</v>
      </c>
      <c r="B35" s="261"/>
      <c r="C35" s="261"/>
      <c r="D35" s="260"/>
      <c r="E35" s="261"/>
      <c r="F35" s="261"/>
      <c r="G35"/>
      <c r="H35" s="26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61"/>
    </row>
    <row r="36" spans="1:21" ht="18" customHeight="1" thickTop="1" thickBot="1">
      <c r="A36" s="262" t="s">
        <v>534</v>
      </c>
      <c r="B36" s="263" t="s">
        <v>535</v>
      </c>
      <c r="C36" s="264" t="s">
        <v>536</v>
      </c>
      <c r="D36" s="265"/>
      <c r="E36" s="266" t="s">
        <v>537</v>
      </c>
      <c r="F36" s="267" t="s">
        <v>538</v>
      </c>
      <c r="G36"/>
      <c r="H36" s="268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68"/>
    </row>
    <row r="37" spans="1:21" ht="18" customHeight="1">
      <c r="A37" s="339" t="s">
        <v>581</v>
      </c>
      <c r="B37" s="289">
        <f>郡山・県南!D96</f>
        <v>3900</v>
      </c>
      <c r="C37" s="290">
        <f>郡山・県南!D97</f>
        <v>0</v>
      </c>
      <c r="E37" s="271">
        <v>200</v>
      </c>
      <c r="F37" s="319"/>
      <c r="G37"/>
      <c r="H37" s="272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72"/>
    </row>
    <row r="38" spans="1:21" ht="18" customHeight="1" thickBot="1">
      <c r="A38" s="340" t="s">
        <v>582</v>
      </c>
      <c r="B38" s="291">
        <f>郡山・県南!D98</f>
        <v>2600</v>
      </c>
      <c r="C38" s="290">
        <f>郡山・県南!D99</f>
        <v>0</v>
      </c>
      <c r="E38" s="275">
        <v>150</v>
      </c>
      <c r="F38" s="320"/>
      <c r="G38"/>
      <c r="H38" s="272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72"/>
    </row>
    <row r="39" spans="1:21" ht="18" customHeight="1" thickBot="1">
      <c r="A39" s="292" t="s">
        <v>542</v>
      </c>
      <c r="B39" s="293"/>
      <c r="C39" s="294">
        <f>SUM(C37:C38)</f>
        <v>0</v>
      </c>
      <c r="E39" s="295">
        <f>SUM(E37:E38)</f>
        <v>350</v>
      </c>
      <c r="F39" s="325">
        <f>SUM(F37:F38)</f>
        <v>0</v>
      </c>
      <c r="G39"/>
      <c r="H39" s="272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72"/>
    </row>
    <row r="40" spans="1:21" ht="18" customHeight="1">
      <c r="B40" s="287"/>
      <c r="C40" s="288"/>
      <c r="E40" s="288"/>
      <c r="F40" s="288"/>
      <c r="G40"/>
      <c r="H40" s="286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86"/>
    </row>
    <row r="41" spans="1:21" ht="18" customHeight="1" thickBot="1">
      <c r="A41" s="260" t="s">
        <v>543</v>
      </c>
      <c r="B41" s="261"/>
      <c r="C41" s="261"/>
      <c r="D41" s="260"/>
      <c r="E41" s="261"/>
      <c r="F41" s="261"/>
      <c r="G41"/>
      <c r="H41" s="26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61"/>
    </row>
    <row r="42" spans="1:21" ht="18" customHeight="1" thickTop="1" thickBot="1">
      <c r="A42" s="262" t="s">
        <v>534</v>
      </c>
      <c r="B42" s="263" t="s">
        <v>535</v>
      </c>
      <c r="C42" s="264" t="s">
        <v>536</v>
      </c>
      <c r="D42" s="265"/>
      <c r="E42" s="266" t="s">
        <v>537</v>
      </c>
      <c r="F42" s="267" t="s">
        <v>538</v>
      </c>
      <c r="G42"/>
      <c r="H42" s="268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68"/>
    </row>
    <row r="43" spans="1:21" ht="18" customHeight="1" thickBot="1">
      <c r="A43" s="371" t="s">
        <v>609</v>
      </c>
      <c r="B43" s="289">
        <f>郡山・県南!D158</f>
        <v>3200</v>
      </c>
      <c r="C43" s="296">
        <f>郡山・県南!D159</f>
        <v>0</v>
      </c>
      <c r="E43" s="271">
        <v>150</v>
      </c>
      <c r="F43" s="319"/>
      <c r="G43"/>
      <c r="H43" s="272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72"/>
    </row>
    <row r="44" spans="1:21" ht="18" customHeight="1" thickBot="1">
      <c r="A44" s="297" t="s">
        <v>540</v>
      </c>
      <c r="B44" s="298"/>
      <c r="C44" s="299">
        <f>SUM(C43:C43)</f>
        <v>0</v>
      </c>
      <c r="E44" s="295">
        <f>SUM(E43:E43)</f>
        <v>150</v>
      </c>
      <c r="F44" s="325">
        <f>SUM(F43:F43)</f>
        <v>0</v>
      </c>
      <c r="G44"/>
      <c r="H44" s="268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68"/>
    </row>
    <row r="45" spans="1:21" ht="18" customHeight="1">
      <c r="B45" s="287"/>
      <c r="C45" s="288"/>
      <c r="E45" s="288"/>
      <c r="F45" s="288"/>
      <c r="G45"/>
      <c r="H45" s="286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86"/>
    </row>
    <row r="46" spans="1:21" ht="18" customHeight="1" thickBot="1">
      <c r="A46" s="260" t="s">
        <v>569</v>
      </c>
      <c r="B46" s="261"/>
      <c r="C46" s="261"/>
      <c r="G46"/>
      <c r="H46" s="272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72"/>
    </row>
    <row r="47" spans="1:21" ht="18" customHeight="1" thickTop="1" thickBot="1">
      <c r="A47" s="262" t="s">
        <v>534</v>
      </c>
      <c r="B47" s="263" t="s">
        <v>535</v>
      </c>
      <c r="C47" s="264" t="s">
        <v>536</v>
      </c>
      <c r="D47" s="265"/>
      <c r="E47" s="266" t="s">
        <v>537</v>
      </c>
      <c r="F47" s="267" t="s">
        <v>538</v>
      </c>
      <c r="G47"/>
      <c r="H47" s="272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72"/>
    </row>
    <row r="48" spans="1:21" ht="18" customHeight="1" thickBot="1">
      <c r="A48" s="336" t="s">
        <v>567</v>
      </c>
      <c r="B48" s="300">
        <f>郡山・県南!D181</f>
        <v>5900</v>
      </c>
      <c r="C48" s="301">
        <f>郡山・県南!D182</f>
        <v>0</v>
      </c>
      <c r="E48" s="271">
        <v>50</v>
      </c>
      <c r="F48" s="319"/>
      <c r="G48"/>
      <c r="H48" s="272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72"/>
    </row>
    <row r="49" spans="1:21" ht="18" customHeight="1" thickBot="1">
      <c r="A49" s="302" t="s">
        <v>540</v>
      </c>
      <c r="B49" s="298"/>
      <c r="C49" s="299">
        <f>SUM(C48)</f>
        <v>0</v>
      </c>
      <c r="E49" s="295">
        <f>SUM(E48:E48)</f>
        <v>50</v>
      </c>
      <c r="F49" s="306">
        <f>SUM(F48:F48)</f>
        <v>0</v>
      </c>
      <c r="G49"/>
      <c r="H49" s="268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68"/>
    </row>
    <row r="50" spans="1:21" ht="18" customHeight="1">
      <c r="B50" s="287"/>
      <c r="C50" s="288"/>
      <c r="E50" s="288"/>
      <c r="F50" s="288"/>
      <c r="G50"/>
      <c r="H50" s="286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86"/>
    </row>
    <row r="51" spans="1:21" ht="18" customHeight="1" thickBot="1">
      <c r="A51" s="260" t="s">
        <v>544</v>
      </c>
      <c r="B51" s="261"/>
      <c r="C51" s="261"/>
      <c r="G51"/>
      <c r="H51" s="272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72"/>
    </row>
    <row r="52" spans="1:21" ht="18" customHeight="1" thickTop="1" thickBot="1">
      <c r="A52" s="262" t="s">
        <v>534</v>
      </c>
      <c r="B52" s="263" t="s">
        <v>535</v>
      </c>
      <c r="C52" s="264" t="s">
        <v>536</v>
      </c>
      <c r="D52" s="265"/>
      <c r="E52" s="266" t="s">
        <v>537</v>
      </c>
      <c r="F52" s="267" t="s">
        <v>538</v>
      </c>
      <c r="G52"/>
      <c r="H52" s="272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72"/>
    </row>
    <row r="53" spans="1:21" ht="18" customHeight="1" thickBot="1">
      <c r="A53" s="333" t="s">
        <v>561</v>
      </c>
      <c r="B53" s="300">
        <f>郡山・県南!D242</f>
        <v>3350</v>
      </c>
      <c r="C53" s="301">
        <f>郡山・県南!D243</f>
        <v>0</v>
      </c>
      <c r="E53" s="271">
        <v>100</v>
      </c>
      <c r="F53" s="319"/>
      <c r="G53"/>
      <c r="H53" s="272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72"/>
    </row>
    <row r="54" spans="1:21" ht="18" customHeight="1" thickBot="1">
      <c r="A54" s="302" t="s">
        <v>540</v>
      </c>
      <c r="B54" s="298"/>
      <c r="C54" s="299">
        <f>SUM(C53:C53)</f>
        <v>0</v>
      </c>
      <c r="E54" s="295">
        <f>SUM(E53:E53)</f>
        <v>100</v>
      </c>
      <c r="F54" s="306">
        <f>SUM(F53:F53)</f>
        <v>0</v>
      </c>
      <c r="G54"/>
      <c r="H54" s="268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68"/>
    </row>
    <row r="55" spans="1:21" ht="18" customHeight="1">
      <c r="B55" s="287"/>
      <c r="C55" s="288"/>
      <c r="E55" s="288"/>
      <c r="F55" s="288"/>
      <c r="G55"/>
      <c r="H55" s="286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86"/>
    </row>
    <row r="56" spans="1:21" ht="18" customHeight="1" thickBot="1">
      <c r="A56" s="260" t="s">
        <v>545</v>
      </c>
      <c r="B56" s="261"/>
      <c r="C56" s="261"/>
      <c r="G56"/>
      <c r="H56" s="272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72"/>
    </row>
    <row r="57" spans="1:21" ht="18" customHeight="1" thickTop="1" thickBot="1">
      <c r="A57" s="262" t="s">
        <v>534</v>
      </c>
      <c r="B57" s="263" t="s">
        <v>535</v>
      </c>
      <c r="C57" s="264" t="s">
        <v>536</v>
      </c>
      <c r="D57" s="265"/>
      <c r="E57" s="266" t="s">
        <v>537</v>
      </c>
      <c r="F57" s="267" t="s">
        <v>538</v>
      </c>
      <c r="G57"/>
      <c r="H57" s="272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72"/>
    </row>
    <row r="58" spans="1:21" ht="18" customHeight="1" thickBot="1">
      <c r="A58" s="332" t="s">
        <v>562</v>
      </c>
      <c r="B58" s="303">
        <f>郡山・県南!D265</f>
        <v>3950</v>
      </c>
      <c r="C58" s="304">
        <f>郡山・県南!D266</f>
        <v>0</v>
      </c>
      <c r="E58" s="305">
        <v>200</v>
      </c>
      <c r="F58" s="322"/>
      <c r="G58"/>
      <c r="H58" s="272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72"/>
    </row>
    <row r="59" spans="1:21" ht="18" customHeight="1" thickBot="1">
      <c r="A59" s="302" t="s">
        <v>540</v>
      </c>
      <c r="B59" s="298"/>
      <c r="C59" s="299">
        <f>SUM(C58:C58)</f>
        <v>0</v>
      </c>
      <c r="E59" s="295">
        <f>SUM(E58:E58)</f>
        <v>200</v>
      </c>
      <c r="F59" s="325">
        <f t="shared" ref="F59" si="0">SUM(F58:F58)</f>
        <v>0</v>
      </c>
      <c r="G59"/>
      <c r="H59" s="272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72"/>
    </row>
    <row r="60" spans="1:21" ht="18" customHeight="1">
      <c r="B60" s="287"/>
      <c r="C60" s="288"/>
      <c r="E60" s="288"/>
      <c r="F60" s="288"/>
      <c r="G60"/>
      <c r="H60" s="286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86"/>
    </row>
    <row r="61" spans="1:21" ht="18" customHeight="1" thickBot="1">
      <c r="A61" s="260" t="s">
        <v>546</v>
      </c>
      <c r="B61" s="261"/>
      <c r="C61" s="261"/>
      <c r="G61"/>
      <c r="H61" s="272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72"/>
    </row>
    <row r="62" spans="1:21" ht="18" customHeight="1" thickTop="1" thickBot="1">
      <c r="A62" s="262" t="s">
        <v>534</v>
      </c>
      <c r="B62" s="263" t="s">
        <v>535</v>
      </c>
      <c r="C62" s="264" t="s">
        <v>536</v>
      </c>
      <c r="D62" s="265"/>
      <c r="E62" s="266" t="s">
        <v>537</v>
      </c>
      <c r="F62" s="267" t="s">
        <v>538</v>
      </c>
      <c r="G62"/>
      <c r="H62" s="288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88"/>
    </row>
    <row r="63" spans="1:21" ht="18" customHeight="1">
      <c r="A63" s="331" t="s">
        <v>563</v>
      </c>
      <c r="B63" s="307">
        <f>福島・伊達!D11</f>
        <v>23150</v>
      </c>
      <c r="C63" s="308">
        <f>福島・伊達!D12</f>
        <v>0</v>
      </c>
      <c r="E63" s="271">
        <v>5000</v>
      </c>
      <c r="F63" s="319"/>
      <c r="G63"/>
      <c r="H63" s="288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88"/>
    </row>
    <row r="64" spans="1:21" ht="18" customHeight="1">
      <c r="A64" s="340" t="s">
        <v>583</v>
      </c>
      <c r="B64" s="309">
        <f>福島・伊達!D76</f>
        <v>2900</v>
      </c>
      <c r="C64" s="290">
        <f>福島・伊達!D77</f>
        <v>0</v>
      </c>
      <c r="E64" s="275">
        <v>200</v>
      </c>
      <c r="F64" s="320"/>
      <c r="G64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</row>
    <row r="65" spans="1:21" ht="18" customHeight="1" thickBot="1">
      <c r="A65" s="341" t="s">
        <v>584</v>
      </c>
      <c r="B65" s="310">
        <f>福島・伊達!D82</f>
        <v>3400</v>
      </c>
      <c r="C65" s="311">
        <f>福島・伊達!D83</f>
        <v>0</v>
      </c>
      <c r="E65" s="312">
        <v>300</v>
      </c>
      <c r="F65" s="323"/>
      <c r="G65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</row>
    <row r="66" spans="1:21" ht="18" customHeight="1" thickBot="1">
      <c r="A66" s="302" t="s">
        <v>540</v>
      </c>
      <c r="B66" s="298"/>
      <c r="C66" s="313">
        <f>SUM(C63:C65)</f>
        <v>0</v>
      </c>
      <c r="E66" s="295">
        <f>SUM(E63:E65)</f>
        <v>5500</v>
      </c>
      <c r="F66" s="325">
        <f t="shared" ref="F66" si="1">SUM(F63:F65)</f>
        <v>0</v>
      </c>
      <c r="G66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</row>
    <row r="67" spans="1:21" ht="18" customHeight="1">
      <c r="B67" s="287"/>
      <c r="C67" s="288"/>
      <c r="E67" s="288"/>
      <c r="F67" s="288"/>
      <c r="G67"/>
      <c r="H67" s="286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86"/>
    </row>
    <row r="68" spans="1:21" ht="18" customHeight="1" thickBot="1">
      <c r="A68" s="260" t="s">
        <v>547</v>
      </c>
      <c r="B68" s="261"/>
      <c r="C68" s="261"/>
      <c r="G68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</row>
    <row r="69" spans="1:21" ht="18" customHeight="1" thickTop="1" thickBot="1">
      <c r="A69" s="262" t="s">
        <v>534</v>
      </c>
      <c r="B69" s="263" t="s">
        <v>535</v>
      </c>
      <c r="C69" s="264" t="s">
        <v>536</v>
      </c>
      <c r="D69" s="265"/>
      <c r="E69" s="266" t="s">
        <v>537</v>
      </c>
      <c r="F69" s="267" t="s">
        <v>538</v>
      </c>
      <c r="G69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</row>
    <row r="70" spans="1:21" ht="18" customHeight="1">
      <c r="A70" s="371" t="s">
        <v>585</v>
      </c>
      <c r="B70" s="307">
        <f>いわき・相双!D21</f>
        <v>4100</v>
      </c>
      <c r="C70" s="314">
        <f>いわき・相双!D22</f>
        <v>0</v>
      </c>
      <c r="E70" s="271">
        <v>200</v>
      </c>
      <c r="F70" s="319"/>
      <c r="G70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</row>
    <row r="71" spans="1:21" ht="18" customHeight="1">
      <c r="A71" s="372" t="s">
        <v>586</v>
      </c>
      <c r="B71" s="309">
        <f>いわき・相双!D23</f>
        <v>1300</v>
      </c>
      <c r="C71" s="301">
        <f>いわき・相双!D24</f>
        <v>0</v>
      </c>
      <c r="E71" s="275">
        <v>50</v>
      </c>
      <c r="F71" s="320"/>
      <c r="G7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</row>
    <row r="72" spans="1:21" ht="18" customHeight="1">
      <c r="A72" s="372" t="s">
        <v>587</v>
      </c>
      <c r="B72" s="309">
        <f>いわき・相双!D25</f>
        <v>1950</v>
      </c>
      <c r="C72" s="290">
        <f>いわき・相双!D26</f>
        <v>0</v>
      </c>
      <c r="E72" s="275">
        <v>100</v>
      </c>
      <c r="F72" s="320"/>
      <c r="G72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</row>
    <row r="73" spans="1:21" ht="18" customHeight="1">
      <c r="A73" s="372" t="s">
        <v>588</v>
      </c>
      <c r="B73" s="309">
        <f>いわき・相双!D27</f>
        <v>1650</v>
      </c>
      <c r="C73" s="290">
        <f>いわき・相双!D28</f>
        <v>0</v>
      </c>
      <c r="E73" s="275">
        <v>50</v>
      </c>
      <c r="F73" s="320"/>
      <c r="G73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</row>
    <row r="74" spans="1:21" ht="18" customHeight="1">
      <c r="A74" s="372" t="s">
        <v>589</v>
      </c>
      <c r="B74" s="309">
        <f>いわき・相双!D29</f>
        <v>1300</v>
      </c>
      <c r="C74" s="290">
        <f>いわき・相双!D30</f>
        <v>0</v>
      </c>
      <c r="E74" s="275">
        <v>100</v>
      </c>
      <c r="F74" s="320"/>
      <c r="G74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</row>
    <row r="75" spans="1:21" ht="18" customHeight="1">
      <c r="A75" s="372" t="s">
        <v>590</v>
      </c>
      <c r="B75" s="309">
        <f>いわき・相双!D45</f>
        <v>2100</v>
      </c>
      <c r="C75" s="290">
        <f>いわき・相双!D46</f>
        <v>0</v>
      </c>
      <c r="E75" s="275">
        <v>100</v>
      </c>
      <c r="F75" s="320"/>
      <c r="G75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</row>
    <row r="76" spans="1:21" s="417" customFormat="1" ht="18" customHeight="1">
      <c r="A76" s="415" t="s">
        <v>591</v>
      </c>
      <c r="B76" s="309">
        <f>いわき・相双!D47</f>
        <v>2700</v>
      </c>
      <c r="C76" s="416">
        <f>いわき・相双!D48</f>
        <v>0</v>
      </c>
      <c r="E76" s="275">
        <v>100</v>
      </c>
      <c r="F76" s="320"/>
      <c r="G76" s="418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</row>
    <row r="77" spans="1:21" s="417" customFormat="1" ht="18" customHeight="1">
      <c r="A77" s="415" t="s">
        <v>864</v>
      </c>
      <c r="B77" s="309">
        <f>いわき・相双!D68</f>
        <v>1950</v>
      </c>
      <c r="C77" s="416">
        <f>いわき・相双!D69</f>
        <v>0</v>
      </c>
      <c r="E77" s="275">
        <v>50</v>
      </c>
      <c r="F77" s="320"/>
      <c r="G77" s="418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</row>
    <row r="78" spans="1:21" s="417" customFormat="1" ht="18" customHeight="1">
      <c r="A78" s="415" t="s">
        <v>865</v>
      </c>
      <c r="B78" s="309">
        <f>いわき・相双!D72</f>
        <v>2000</v>
      </c>
      <c r="C78" s="416">
        <f>いわき・相双!D73</f>
        <v>0</v>
      </c>
      <c r="E78" s="275">
        <v>50</v>
      </c>
      <c r="F78" s="320"/>
      <c r="G78" s="418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</row>
    <row r="79" spans="1:21" ht="18" customHeight="1">
      <c r="A79" s="372" t="s">
        <v>592</v>
      </c>
      <c r="B79" s="309">
        <f>いわき・相双!D80</f>
        <v>1100</v>
      </c>
      <c r="C79" s="290">
        <f>いわき・相双!D81</f>
        <v>0</v>
      </c>
      <c r="E79" s="275">
        <v>100</v>
      </c>
      <c r="F79" s="320"/>
      <c r="G79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</row>
    <row r="80" spans="1:21" ht="18" customHeight="1">
      <c r="A80" s="372" t="s">
        <v>593</v>
      </c>
      <c r="B80" s="309">
        <f>いわき・相双!D86</f>
        <v>1250</v>
      </c>
      <c r="C80" s="290">
        <f>いわき・相双!D87</f>
        <v>0</v>
      </c>
      <c r="E80" s="275">
        <v>100</v>
      </c>
      <c r="F80" s="320"/>
      <c r="G80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</row>
    <row r="81" spans="1:21" ht="18" customHeight="1">
      <c r="A81" s="372" t="s">
        <v>594</v>
      </c>
      <c r="B81" s="309">
        <f>いわき・相双!D94</f>
        <v>3400</v>
      </c>
      <c r="C81" s="290">
        <f>いわき・相双!D95</f>
        <v>0</v>
      </c>
      <c r="E81" s="275">
        <v>450</v>
      </c>
      <c r="F81" s="320"/>
      <c r="G81"/>
      <c r="H81"/>
      <c r="I81"/>
      <c r="J81"/>
      <c r="K81"/>
      <c r="L81"/>
      <c r="M81"/>
      <c r="N81"/>
      <c r="O81" s="251"/>
      <c r="P81" s="251"/>
      <c r="Q81" s="251"/>
      <c r="R81" s="251"/>
      <c r="S81" s="251"/>
      <c r="T81" s="251"/>
    </row>
    <row r="82" spans="1:21" ht="18" customHeight="1">
      <c r="A82" s="372" t="s">
        <v>564</v>
      </c>
      <c r="B82" s="309">
        <f>いわき・相双!D104</f>
        <v>750</v>
      </c>
      <c r="C82" s="290">
        <f>いわき・相双!D105</f>
        <v>0</v>
      </c>
      <c r="E82" s="275">
        <v>50</v>
      </c>
      <c r="F82" s="320"/>
      <c r="G82"/>
      <c r="H82"/>
      <c r="I82"/>
      <c r="J82"/>
      <c r="K82"/>
      <c r="L82"/>
      <c r="M82"/>
      <c r="N82"/>
      <c r="O82" s="251"/>
      <c r="P82" s="251"/>
      <c r="Q82" s="251"/>
      <c r="R82" s="251"/>
      <c r="S82" s="251"/>
      <c r="T82" s="251"/>
    </row>
    <row r="83" spans="1:21" ht="18" customHeight="1" thickBot="1">
      <c r="A83" s="373" t="s">
        <v>595</v>
      </c>
      <c r="B83" s="310">
        <f>いわき・相双!D127</f>
        <v>1600</v>
      </c>
      <c r="C83" s="311">
        <f>いわき・相双!D128</f>
        <v>0</v>
      </c>
      <c r="E83" s="279">
        <v>100</v>
      </c>
      <c r="F83" s="324"/>
      <c r="G83"/>
      <c r="H83"/>
      <c r="I83"/>
      <c r="J83"/>
      <c r="K83"/>
      <c r="L83"/>
      <c r="M83"/>
      <c r="N83"/>
      <c r="O83" s="251"/>
      <c r="P83" s="251"/>
      <c r="Q83" s="251"/>
      <c r="R83" s="251"/>
      <c r="S83" s="251"/>
      <c r="T83" s="251"/>
    </row>
    <row r="84" spans="1:21" ht="18" customHeight="1" thickBot="1">
      <c r="A84" s="280" t="s">
        <v>540</v>
      </c>
      <c r="B84" s="315"/>
      <c r="C84" s="313">
        <f>SUM(C70:C83)</f>
        <v>0</v>
      </c>
      <c r="E84" s="284">
        <f>SUM(E70:E83)</f>
        <v>1600</v>
      </c>
      <c r="F84" s="285">
        <f>SUM(F70:F83)</f>
        <v>0</v>
      </c>
      <c r="G84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</row>
    <row r="85" spans="1:21" ht="18" customHeight="1">
      <c r="B85" s="287"/>
      <c r="C85" s="288"/>
      <c r="E85" s="288"/>
      <c r="F85" s="288"/>
      <c r="G85"/>
      <c r="H85" s="286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86"/>
    </row>
    <row r="86" spans="1:21" ht="18" customHeight="1" thickBot="1">
      <c r="A86" s="260" t="s">
        <v>548</v>
      </c>
      <c r="B86" s="261"/>
      <c r="C86" s="261"/>
      <c r="G86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</row>
    <row r="87" spans="1:21" ht="18" customHeight="1" thickTop="1" thickBot="1">
      <c r="A87" s="262" t="s">
        <v>534</v>
      </c>
      <c r="B87" s="263" t="s">
        <v>535</v>
      </c>
      <c r="C87" s="264" t="s">
        <v>536</v>
      </c>
      <c r="D87" s="265"/>
      <c r="E87" s="266" t="s">
        <v>537</v>
      </c>
      <c r="F87" s="267" t="s">
        <v>538</v>
      </c>
      <c r="G87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</row>
    <row r="88" spans="1:21" ht="18" customHeight="1" thickBot="1">
      <c r="A88" s="371" t="s">
        <v>565</v>
      </c>
      <c r="B88" s="307">
        <f>いわき・相双!D157</f>
        <v>7300</v>
      </c>
      <c r="C88" s="301">
        <f>いわき・相双!D158</f>
        <v>0</v>
      </c>
      <c r="E88" s="271">
        <v>100</v>
      </c>
      <c r="F88" s="319"/>
      <c r="G88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</row>
    <row r="89" spans="1:21" ht="18" customHeight="1" thickBot="1">
      <c r="A89" s="297" t="s">
        <v>540</v>
      </c>
      <c r="B89" s="298"/>
      <c r="C89" s="299">
        <f>SUM(C88:C88)</f>
        <v>0</v>
      </c>
      <c r="E89" s="295">
        <f>SUM(E88:E88)</f>
        <v>100</v>
      </c>
      <c r="F89" s="325">
        <f>SUM(F88:F88)</f>
        <v>0</v>
      </c>
      <c r="G89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</row>
    <row r="90" spans="1:21" ht="12.95" customHeight="1" thickBot="1">
      <c r="E90" s="286"/>
      <c r="F90" s="286"/>
      <c r="G90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</row>
    <row r="91" spans="1:21" ht="18" customHeight="1" thickTop="1" thickBot="1">
      <c r="C91" s="316" t="s">
        <v>549</v>
      </c>
      <c r="E91" s="317" t="s">
        <v>550</v>
      </c>
      <c r="F91" s="326" t="s">
        <v>551</v>
      </c>
      <c r="G9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</row>
    <row r="92" spans="1:21" ht="18" customHeight="1" thickBot="1">
      <c r="C92" s="299">
        <f>SUM(C33,C39,C44,C49,C54,C59,C66,C84,C89)</f>
        <v>0</v>
      </c>
      <c r="E92" s="318">
        <f>SUM(E33,E39,E44,E49,E54,E59,E66,E84,E89)</f>
        <v>10800</v>
      </c>
      <c r="F92" s="285">
        <f>SUM(F33,F39,F44,F49,F54,F59,F66,F84,F89)</f>
        <v>0</v>
      </c>
      <c r="G92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</row>
    <row r="93" spans="1:21">
      <c r="G93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</row>
    <row r="94" spans="1:21">
      <c r="G94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</row>
    <row r="95" spans="1:21">
      <c r="G95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</row>
    <row r="96" spans="1:21">
      <c r="G96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</row>
    <row r="97" spans="7:20">
      <c r="G97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</row>
    <row r="98" spans="7:20"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</row>
    <row r="99" spans="7:20"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</row>
    <row r="100" spans="7:20"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</row>
    <row r="101" spans="7:20"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</row>
    <row r="102" spans="7:20"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</row>
    <row r="103" spans="7:20"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</row>
    <row r="104" spans="7:20"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</row>
    <row r="105" spans="7:20"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</row>
    <row r="106" spans="7:20"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</row>
    <row r="107" spans="7:20"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</row>
    <row r="108" spans="7:20"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</row>
    <row r="109" spans="7:20"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</row>
    <row r="110" spans="7:20"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</row>
    <row r="111" spans="7:20"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</row>
    <row r="112" spans="7:20"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</row>
    <row r="113" spans="9:20"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</row>
    <row r="114" spans="9:20"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</row>
    <row r="115" spans="9:20"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</row>
    <row r="116" spans="9:20"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</row>
    <row r="117" spans="9:20"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</row>
    <row r="118" spans="9:20"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</row>
    <row r="119" spans="9:20"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</row>
    <row r="120" spans="9:20"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</row>
    <row r="121" spans="9:20"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</row>
    <row r="122" spans="9:20"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</row>
    <row r="123" spans="9:20"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</row>
    <row r="124" spans="9:20"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</row>
    <row r="125" spans="9:20"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</row>
    <row r="126" spans="9:20"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</row>
    <row r="127" spans="9:20">
      <c r="I127" s="251"/>
      <c r="J127" s="251"/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</row>
    <row r="128" spans="9:20"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</row>
    <row r="129" spans="9:20"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</row>
    <row r="130" spans="9:20"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</row>
    <row r="131" spans="9:20"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</row>
    <row r="132" spans="9:20"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</row>
    <row r="133" spans="9:20"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</row>
    <row r="134" spans="9:20"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</row>
    <row r="135" spans="9:20"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</row>
    <row r="136" spans="9:20"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</row>
    <row r="137" spans="9:20"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</row>
    <row r="138" spans="9:20"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</row>
    <row r="139" spans="9:20"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</row>
    <row r="140" spans="9:20"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</row>
    <row r="141" spans="9:20"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</row>
    <row r="142" spans="9:20"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</row>
    <row r="143" spans="9:20"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</row>
    <row r="144" spans="9:20"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</row>
    <row r="145" spans="9:20"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</row>
    <row r="146" spans="9:20"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</row>
    <row r="147" spans="9:20"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</row>
  </sheetData>
  <sheetProtection algorithmName="SHA-512" hashValue="pJnLnQRmZGaDnvoxEG61FE+zmf2PPEmWxfCKOB4t0v0desQxdPS9+1l+moH6T1DfbHb7NInPRgkf8Xu8hELVNg==" saltValue="Ey6Sohtx2oY34kvengScUQ==" spinCount="100000" sheet="1" objects="1" scenarios="1"/>
  <mergeCells count="11">
    <mergeCell ref="G13:G14"/>
    <mergeCell ref="B12:D12"/>
    <mergeCell ref="E12:F12"/>
    <mergeCell ref="A13:A14"/>
    <mergeCell ref="B13:D14"/>
    <mergeCell ref="E13:F14"/>
    <mergeCell ref="B15:E15"/>
    <mergeCell ref="A16:A17"/>
    <mergeCell ref="B16:E17"/>
    <mergeCell ref="F16:F17"/>
    <mergeCell ref="G16:G17"/>
  </mergeCells>
  <phoneticPr fontId="5"/>
  <conditionalFormatting sqref="F21">
    <cfRule type="expression" dxfId="70" priority="119">
      <formula>$C21&gt;=$B$21*0.8</formula>
    </cfRule>
  </conditionalFormatting>
  <conditionalFormatting sqref="F22">
    <cfRule type="expression" dxfId="68" priority="117">
      <formula>$C$22&gt;=$B$22*0.8</formula>
    </cfRule>
  </conditionalFormatting>
  <conditionalFormatting sqref="F23">
    <cfRule type="expression" dxfId="66" priority="113">
      <formula>$C$23&gt;=$B$23*0.8</formula>
    </cfRule>
  </conditionalFormatting>
  <conditionalFormatting sqref="F24">
    <cfRule type="expression" dxfId="65" priority="111">
      <formula>$C$24&gt;=$B$24*0.8</formula>
    </cfRule>
  </conditionalFormatting>
  <conditionalFormatting sqref="F25">
    <cfRule type="expression" dxfId="63" priority="121">
      <formula>$C$25&gt;=$B$25*0.8</formula>
    </cfRule>
  </conditionalFormatting>
  <conditionalFormatting sqref="F26">
    <cfRule type="expression" dxfId="61" priority="108">
      <formula>$C$26&gt;=$B$26*0.8</formula>
    </cfRule>
  </conditionalFormatting>
  <conditionalFormatting sqref="F27">
    <cfRule type="expression" dxfId="59" priority="106">
      <formula>$C$27&gt;=$B$27*0.8</formula>
    </cfRule>
  </conditionalFormatting>
  <conditionalFormatting sqref="F28">
    <cfRule type="expression" dxfId="57" priority="104">
      <formula>$C$28&gt;=$B$28*0.8</formula>
    </cfRule>
  </conditionalFormatting>
  <conditionalFormatting sqref="F29">
    <cfRule type="expression" dxfId="55" priority="102">
      <formula>$C$29&gt;=$B$29*0.8</formula>
    </cfRule>
  </conditionalFormatting>
  <conditionalFormatting sqref="F30">
    <cfRule type="expression" dxfId="53" priority="100">
      <formula>$C$30&gt;=$B$30*0.8</formula>
    </cfRule>
  </conditionalFormatting>
  <conditionalFormatting sqref="F31">
    <cfRule type="expression" dxfId="50" priority="97">
      <formula>$C$31&gt;=$B$31*0.8</formula>
    </cfRule>
  </conditionalFormatting>
  <conditionalFormatting sqref="F32">
    <cfRule type="expression" dxfId="49" priority="96">
      <formula>$C$32&gt;=$B$32*0.8</formula>
    </cfRule>
  </conditionalFormatting>
  <conditionalFormatting sqref="F37">
    <cfRule type="expression" dxfId="47" priority="94">
      <formula>$C$37&gt;=$B$37*0.8</formula>
    </cfRule>
  </conditionalFormatting>
  <conditionalFormatting sqref="F38">
    <cfRule type="expression" dxfId="44" priority="92">
      <formula>$C$38&gt;=$B$38*0.8</formula>
    </cfRule>
  </conditionalFormatting>
  <conditionalFormatting sqref="F43">
    <cfRule type="expression" dxfId="43" priority="90">
      <formula>$C$43&gt;=$B$43*0.8</formula>
    </cfRule>
  </conditionalFormatting>
  <conditionalFormatting sqref="F48">
    <cfRule type="expression" dxfId="40" priority="42">
      <formula>$C$48&gt;=$B$48*0.8</formula>
    </cfRule>
  </conditionalFormatting>
  <conditionalFormatting sqref="F53">
    <cfRule type="expression" dxfId="39" priority="86">
      <formula>$C$53&gt;=$B$53*0.8</formula>
    </cfRule>
  </conditionalFormatting>
  <conditionalFormatting sqref="F58">
    <cfRule type="expression" dxfId="37" priority="84">
      <formula>$C$58&gt;=$B$58*0.8</formula>
    </cfRule>
  </conditionalFormatting>
  <conditionalFormatting sqref="F63">
    <cfRule type="expression" dxfId="34" priority="82">
      <formula>$C$63&gt;=$B$63*0.8</formula>
    </cfRule>
  </conditionalFormatting>
  <conditionalFormatting sqref="F64">
    <cfRule type="expression" dxfId="33" priority="80">
      <formula>$C$64&gt;=$B$64*0.8</formula>
    </cfRule>
  </conditionalFormatting>
  <conditionalFormatting sqref="F65">
    <cfRule type="expression" dxfId="31" priority="78">
      <formula>$C$65&gt;=$B$65*0.8</formula>
    </cfRule>
  </conditionalFormatting>
  <conditionalFormatting sqref="F70">
    <cfRule type="expression" dxfId="28" priority="32">
      <formula>$C$70&gt;=$B$70*0.8</formula>
    </cfRule>
  </conditionalFormatting>
  <conditionalFormatting sqref="F71">
    <cfRule type="expression" dxfId="26" priority="29">
      <formula>$C$71&gt;=$B$71*0.8</formula>
    </cfRule>
  </conditionalFormatting>
  <conditionalFormatting sqref="F72">
    <cfRule type="expression" dxfId="24" priority="27">
      <formula>$C$72&gt;=$B$72*0.8</formula>
    </cfRule>
  </conditionalFormatting>
  <conditionalFormatting sqref="F73">
    <cfRule type="expression" dxfId="22" priority="25">
      <formula>$C$73&gt;=$B$73*0.8</formula>
    </cfRule>
  </conditionalFormatting>
  <conditionalFormatting sqref="F74">
    <cfRule type="expression" dxfId="20" priority="23">
      <formula>$C$74&gt;=$B$74*0.8</formula>
    </cfRule>
  </conditionalFormatting>
  <conditionalFormatting sqref="F75">
    <cfRule type="expression" dxfId="18" priority="21">
      <formula>$C$75&gt;=$B$75*0.8</formula>
    </cfRule>
  </conditionalFormatting>
  <conditionalFormatting sqref="F76">
    <cfRule type="expression" dxfId="16" priority="19">
      <formula>$C$76&gt;=$B$76*0.8</formula>
    </cfRule>
  </conditionalFormatting>
  <conditionalFormatting sqref="F77">
    <cfRule type="expression" dxfId="14" priority="17">
      <formula>$C$77&gt;=$B$77*0.8</formula>
    </cfRule>
  </conditionalFormatting>
  <conditionalFormatting sqref="F78">
    <cfRule type="expression" dxfId="12" priority="15">
      <formula>$C$78&gt;=$B$78*0.8</formula>
    </cfRule>
  </conditionalFormatting>
  <conditionalFormatting sqref="F79">
    <cfRule type="expression" dxfId="10" priority="13">
      <formula>$C$79&gt;=$B$79*0.8</formula>
    </cfRule>
  </conditionalFormatting>
  <conditionalFormatting sqref="F80">
    <cfRule type="expression" dxfId="8" priority="11">
      <formula>$C$80&gt;=$B$80*0.8</formula>
    </cfRule>
  </conditionalFormatting>
  <conditionalFormatting sqref="F81">
    <cfRule type="expression" dxfId="6" priority="9">
      <formula>$C$81&gt;=$B$81*0.8</formula>
    </cfRule>
  </conditionalFormatting>
  <conditionalFormatting sqref="F82">
    <cfRule type="expression" dxfId="4" priority="7">
      <formula>$C$82&gt;=$B$82*0.8</formula>
    </cfRule>
  </conditionalFormatting>
  <conditionalFormatting sqref="F83">
    <cfRule type="expression" dxfId="3" priority="5">
      <formula>$C$83&gt;=$B$83*0.8</formula>
    </cfRule>
  </conditionalFormatting>
  <conditionalFormatting sqref="F88">
    <cfRule type="expression" dxfId="1" priority="50">
      <formula>$C$88&gt;=$B$88*0.8</formula>
    </cfRule>
  </conditionalFormatting>
  <pageMargins left="0.51181102362204722" right="0.51181102362204722" top="0.6692913385826772" bottom="0.39370078740157483" header="0.31496062992125984" footer="0.19685039370078741"/>
  <pageSetup paperSize="9" orientation="portrait" r:id="rId1"/>
  <rowBreaks count="1" manualBreakCount="1">
    <brk id="49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290CF4FD-8CEC-4853-8EF7-C2EB6E2D3495}">
            <xm:f>郡山・県南!$E$12&gt;=郡山・県南!$E$11*0.9</xm:f>
            <x14:dxf>
              <fill>
                <patternFill>
                  <bgColor rgb="FFCCFFFF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118" id="{53C982CF-5C00-4202-863F-8E045D59B689}">
            <xm:f>郡山・県南!$E$14&gt;=郡山・県南!$E$13*0.9</xm:f>
            <x14:dxf>
              <fill>
                <patternFill>
                  <bgColor rgb="FFCCFFFF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114" id="{D08DB878-D8B3-4B2B-A306-06C3B4CF2817}">
            <xm:f>郡山・県南!$E$18&gt;=郡山・県南!$E$17*0.9</xm:f>
            <x14:dxf>
              <fill>
                <patternFill>
                  <bgColor rgb="FFCCFFFF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112" id="{D9950DE4-8052-4355-82BE-AA339C2D4078}">
            <xm:f>郡山・県南!$E$22&gt;=郡山・県南!$E$21*0.9</xm:f>
            <x14:dxf>
              <fill>
                <patternFill>
                  <bgColor rgb="FFCCFFFF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122" id="{55A8B677-778B-430D-87F9-BB6EB4D23AF9}">
            <xm:f>郡山・県南!#REF!&gt;=郡山・県南!#REF!*0.9</xm:f>
            <x14:dxf>
              <fill>
                <patternFill>
                  <bgColor rgb="FFCCFFFF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07" id="{81B58F3D-381B-4933-B455-D515AD526FAC}">
            <xm:f>郡山・県南!$E$26&gt;=郡山・県南!$E$25*0.9</xm:f>
            <x14:dxf>
              <fill>
                <patternFill>
                  <bgColor rgb="FFCCFFFF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05" id="{51F496EC-2A74-4ACF-8233-8C7C208267B9}">
            <xm:f>郡山・県南!$E$28&gt;=郡山・県南!$E$27*0.9</xm:f>
            <x14:dxf>
              <fill>
                <patternFill>
                  <bgColor rgb="FFCCFFFF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103" id="{8012BBD3-0036-4EEA-8855-79672D0C2244}">
            <xm:f>郡山・県南!$E$61&gt;=郡山・県南!$E$60*0.9</xm:f>
            <x14:dxf>
              <fill>
                <patternFill>
                  <bgColor rgb="FFCCFFFF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101" id="{FE0300E8-DB3D-4ACA-B46F-47D8D160FFEC}">
            <xm:f>郡山・県南!$E$63&gt;=郡山・県南!$E$62*0.9</xm:f>
            <x14:dxf>
              <fill>
                <patternFill>
                  <bgColor rgb="FFCCFFFF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99" id="{6C74FA9B-5F01-4FA7-A234-F8EA1FB3F865}">
            <xm:f>郡山・県南!$E$67&gt;=郡山・県南!$E$66*0.9</xm:f>
            <x14:dxf>
              <fill>
                <patternFill>
                  <bgColor rgb="FFCCFFFF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98" id="{84A02E71-51E8-4C90-BB73-77EF3E0241AD}">
            <xm:f>郡山・県南!$E$71&gt;=郡山・県南!$E$70*0.9</xm:f>
            <x14:dxf>
              <fill>
                <patternFill>
                  <bgColor rgb="FFCCFFFF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95" id="{EBF47A3C-7AB5-4A2E-86AA-399DB21AFBAB}">
            <xm:f>郡山・県南!$E$73&gt;=郡山・県南!$E$72*0.9</xm:f>
            <x14:dxf>
              <fill>
                <patternFill>
                  <bgColor rgb="FFCCFFFF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93" id="{803BE9A2-8581-4E15-9295-B96ECC8721D6}">
            <xm:f>郡山・県南!$E$97&gt;=郡山・県南!$E$96*0.9</xm:f>
            <x14:dxf>
              <fill>
                <patternFill>
                  <bgColor rgb="FFCCFFFF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91" id="{2BE454EB-53D3-4A23-B08C-A3A587D7B2E8}">
            <xm:f>郡山・県南!$E$99&gt;=郡山・県南!$E$98*0.9</xm:f>
            <x14:dxf>
              <fill>
                <patternFill>
                  <bgColor rgb="FFCCFFFF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89" id="{B06BAD1A-A72F-42F7-AF8D-06D25E4648E2}">
            <xm:f>郡山・県南!$E$159&gt;=郡山・県南!$E$158*0.9</xm:f>
            <x14:dxf>
              <fill>
                <patternFill>
                  <bgColor rgb="FFCCFFFF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41" id="{7C1CEF03-FA3B-4CC7-84CB-B79FAD58F61F}">
            <xm:f>IF(SUM(郡山・県南!$E$182:$F$182)&gt;=SUM(郡山・県南!$E$181:$F$181)*0.9,TRUE,FALSE)</xm:f>
            <x14:dxf>
              <fill>
                <patternFill>
                  <bgColor rgb="FFCCFFFF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85" id="{22CF0D0B-6998-4DDB-8AB8-DEC8615E49D3}">
            <xm:f>郡山・県南!$E$243&gt;=郡山・県南!$E$242*0.9</xm:f>
            <x14:dxf>
              <fill>
                <patternFill>
                  <bgColor rgb="FFCCFFFF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83" id="{F5394E7D-B523-43EC-8CD8-E062C980CCC9}">
            <xm:f>郡山・県南!$E$266&gt;=郡山・県南!$E$265*0.9</xm:f>
            <x14:dxf>
              <fill>
                <patternFill>
                  <bgColor rgb="FFCCFFFF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81" id="{87C70043-3779-42F7-9449-24B29EC4448B}">
            <xm:f>福島・伊達!$E$12&gt;=福島・伊達!$E$11*0.9</xm:f>
            <x14:dxf>
              <fill>
                <patternFill>
                  <bgColor rgb="FFCCFFFF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79" id="{CF3AD425-B0AB-4BE5-A674-D9112C6A1AE5}">
            <xm:f>福島・伊達!$E$77&gt;=福島・伊達!$E$76*0.9</xm:f>
            <x14:dxf>
              <fill>
                <patternFill>
                  <bgColor rgb="FFCCFFFF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expression" priority="77" id="{55C15439-C86B-4777-8AE0-B5FF9E372B64}">
            <xm:f>福島・伊達!$E$83&gt;=福島・伊達!$E$82*0.9</xm:f>
            <x14:dxf>
              <fill>
                <patternFill>
                  <bgColor rgb="FFCCFFFF"/>
                </patternFill>
              </fill>
            </x14:dxf>
          </x14:cfRule>
          <xm:sqref>F65</xm:sqref>
        </x14:conditionalFormatting>
        <x14:conditionalFormatting xmlns:xm="http://schemas.microsoft.com/office/excel/2006/main">
          <x14:cfRule type="expression" priority="31" id="{491E2D12-5653-414A-9C35-8EC58E26FF03}">
            <xm:f>いわき・相双!$E$22&gt;=いわき・相双!$E$21*0.9</xm:f>
            <x14:dxf>
              <fill>
                <patternFill>
                  <bgColor rgb="FFCCFFFF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30" id="{3A3155B9-BBC1-4CB8-94B7-6940FBA0B29D}">
            <xm:f>いわき・相双!$E$24&gt;=いわき・相双!$E$23*0.9</xm:f>
            <x14:dxf>
              <fill>
                <patternFill>
                  <bgColor rgb="FFCCFFFF"/>
                </patternFill>
              </fill>
            </x14:dxf>
          </x14:cfRule>
          <xm:sqref>F71</xm:sqref>
        </x14:conditionalFormatting>
        <x14:conditionalFormatting xmlns:xm="http://schemas.microsoft.com/office/excel/2006/main">
          <x14:cfRule type="expression" priority="28" id="{9A4DF785-EC48-4B8B-923B-54725BAF8901}">
            <xm:f>いわき・相双!$E$26&gt;=いわき・相双!$E$25*0.9</xm:f>
            <x14:dxf>
              <fill>
                <patternFill>
                  <bgColor rgb="FFCCFFFF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26" id="{936D33A3-F592-4905-88F8-A6FB773FCC8C}">
            <xm:f>いわき・相双!$E$28&gt;=いわき・相双!$E$27*0.9</xm:f>
            <x14:dxf>
              <fill>
                <patternFill>
                  <bgColor rgb="FFCCFFFF"/>
                </patternFill>
              </fill>
            </x14:dxf>
          </x14:cfRule>
          <xm:sqref>F73</xm:sqref>
        </x14:conditionalFormatting>
        <x14:conditionalFormatting xmlns:xm="http://schemas.microsoft.com/office/excel/2006/main">
          <x14:cfRule type="expression" priority="24" id="{7399E612-CC5D-432F-A1D2-75F2DB060921}">
            <xm:f>いわき・相双!$E$30&gt;=いわき・相双!$E$29*0.9</xm:f>
            <x14:dxf>
              <fill>
                <patternFill>
                  <bgColor rgb="FFCCFFFF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22" id="{DBC3BBB7-A8F4-4795-A1C8-0CBC5D98A636}">
            <xm:f>いわき・相双!$E$46&gt;=いわき・相双!$E$45*0.9</xm:f>
            <x14:dxf>
              <fill>
                <patternFill>
                  <bgColor rgb="FFCCFFFF"/>
                </patternFill>
              </fill>
            </x14:dxf>
          </x14:cfRule>
          <xm:sqref>F75</xm:sqref>
        </x14:conditionalFormatting>
        <x14:conditionalFormatting xmlns:xm="http://schemas.microsoft.com/office/excel/2006/main">
          <x14:cfRule type="expression" priority="20" id="{FCABD52A-54EC-4A50-A6A6-B9FB26D3B941}">
            <xm:f>いわき・相双!$E$48&gt;=いわき・相双!$E$47*0.9</xm:f>
            <x14:dxf>
              <fill>
                <patternFill>
                  <bgColor rgb="FFCCFFFF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18" id="{288FCE0A-5A6A-4471-8725-0832FA6B53C8}">
            <xm:f>いわき・相双!$E$69&gt;=いわき・相双!$E$68*0.9</xm:f>
            <x14:dxf>
              <fill>
                <patternFill>
                  <bgColor rgb="FFCCFFFF"/>
                </patternFill>
              </fill>
            </x14:dxf>
          </x14:cfRule>
          <xm:sqref>F77</xm:sqref>
        </x14:conditionalFormatting>
        <x14:conditionalFormatting xmlns:xm="http://schemas.microsoft.com/office/excel/2006/main">
          <x14:cfRule type="expression" priority="16" id="{BCC5C6B4-8523-4BA6-9068-5A57B5F413A4}">
            <xm:f>いわき・相双!$E$73&gt;=いわき・相双!$E$72*0.9</xm:f>
            <x14:dxf>
              <fill>
                <patternFill>
                  <bgColor rgb="FFCCFFFF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14" id="{1BE6AC37-AD31-4B27-A6C4-4A421369DABD}">
            <xm:f>いわき・相双!$E$81&gt;=いわき・相双!$E$80*0.9</xm:f>
            <x14:dxf>
              <fill>
                <patternFill>
                  <bgColor rgb="FFCCFFFF"/>
                </patternFill>
              </fill>
            </x14:dxf>
          </x14:cfRule>
          <xm:sqref>F79</xm:sqref>
        </x14:conditionalFormatting>
        <x14:conditionalFormatting xmlns:xm="http://schemas.microsoft.com/office/excel/2006/main">
          <x14:cfRule type="expression" priority="12" id="{7D6D08F6-A054-43EC-A0FB-E5EC4E116EB1}">
            <xm:f>いわき・相双!$E$87&gt;=いわき・相双!$E$86*0.9</xm:f>
            <x14:dxf>
              <fill>
                <patternFill>
                  <bgColor rgb="FFCCFFFF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10" id="{06FEE3D0-D930-49B1-964C-7B7D20717DD7}">
            <xm:f>いわき・相双!$E$95&gt;=いわき・相双!$E$94*0.9</xm:f>
            <x14:dxf>
              <fill>
                <patternFill>
                  <bgColor rgb="FFCCFFFF"/>
                </patternFill>
              </fill>
            </x14:dxf>
          </x14:cfRule>
          <xm:sqref>F81</xm:sqref>
        </x14:conditionalFormatting>
        <x14:conditionalFormatting xmlns:xm="http://schemas.microsoft.com/office/excel/2006/main">
          <x14:cfRule type="expression" priority="8" id="{7B8EB843-86AA-4426-AB7E-0188CCC84C94}">
            <xm:f>IF(SUM(いわき・相双!$E$105:$F$105)&gt;=SUM(いわき・相双!$E$104:$F$104)*0.9,TRUE,FALSE)</xm:f>
            <x14:dxf>
              <fill>
                <patternFill>
                  <bgColor rgb="FFCCFFFF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6" id="{1D26DD65-8F13-4030-97FA-F336E08CE868}">
            <xm:f>いわき・相双!$E$128&gt;=いわき・相双!$E$127*0.9</xm:f>
            <x14:dxf>
              <fill>
                <patternFill>
                  <bgColor rgb="FFCCFFFF"/>
                </patternFill>
              </fill>
            </x14:dxf>
          </x14:cfRule>
          <xm:sqref>F83</xm:sqref>
        </x14:conditionalFormatting>
        <x14:conditionalFormatting xmlns:xm="http://schemas.microsoft.com/office/excel/2006/main">
          <x14:cfRule type="expression" priority="49" id="{D490F499-141B-47BF-BE36-9E3B62A32FC1}">
            <xm:f>いわき・相双!$E$158&gt;=いわき・相双!$E$157*0.9</xm:f>
            <x14:dxf>
              <fill>
                <patternFill>
                  <bgColor rgb="FFCCFFFF"/>
                </patternFill>
              </fill>
            </x14:dxf>
          </x14:cfRule>
          <xm:sqref>F88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表紙・改定履歴 </vt:lpstr>
      <vt:lpstr>市郡別合計</vt:lpstr>
      <vt:lpstr>郡山・県南</vt:lpstr>
      <vt:lpstr>福島・伊達</vt:lpstr>
      <vt:lpstr>いわき・相双</vt:lpstr>
      <vt:lpstr>会津</vt:lpstr>
      <vt:lpstr>まいぽす</vt:lpstr>
      <vt:lpstr>いわき・相双!Print_Area</vt:lpstr>
      <vt:lpstr>まいぽす!Print_Area</vt:lpstr>
      <vt:lpstr>会津!Print_Area</vt:lpstr>
      <vt:lpstr>市郡別合計!Print_Area</vt:lpstr>
      <vt:lpstr>'表紙・改定履歴 '!Print_Area</vt:lpstr>
      <vt:lpstr>福島・伊達!Print_Area</vt:lpstr>
      <vt:lpstr>まいぽす!Print_Titles</vt:lpstr>
    </vt:vector>
  </TitlesOfParts>
  <Company>ｋｉｋａｋｕ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M-Wakabayashi</dc:creator>
  <dc:description>2004/12/7修正_x000d_
2005/1/13修正_x000d_
2005/1/17修正_x000d_
2005/1/22修正</dc:description>
  <cp:lastModifiedBy>若林 未央</cp:lastModifiedBy>
  <cp:lastPrinted>2025-06-25T00:58:09Z</cp:lastPrinted>
  <dcterms:created xsi:type="dcterms:W3CDTF">2004-09-30T23:47:59Z</dcterms:created>
  <dcterms:modified xsi:type="dcterms:W3CDTF">2025-11-06T08:20:31Z</dcterms:modified>
</cp:coreProperties>
</file>