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-wakabayashi\Desktop\"/>
    </mc:Choice>
  </mc:AlternateContent>
  <xr:revisionPtr revIDLastSave="0" documentId="8_{5B02D5FC-BE92-45D2-A819-9DBE383830A8}" xr6:coauthVersionLast="47" xr6:coauthVersionMax="47" xr10:uidLastSave="{00000000-0000-0000-0000-000000000000}"/>
  <bookViews>
    <workbookView xWindow="6300" yWindow="1350" windowWidth="15525" windowHeight="13710" xr2:uid="{00000000-000D-0000-FFFF-FFFF00000000}"/>
  </bookViews>
  <sheets>
    <sheet name="表紙・改定履歴 " sheetId="8" r:id="rId1"/>
    <sheet name="市郡別合計" sheetId="2" r:id="rId2"/>
    <sheet name="郡山・県南" sheetId="3" r:id="rId3"/>
    <sheet name="福島・伊達" sheetId="4" r:id="rId4"/>
    <sheet name="いわき・相双" sheetId="5" r:id="rId5"/>
    <sheet name="会津" sheetId="6" r:id="rId6"/>
    <sheet name="まいぽす" sheetId="9" r:id="rId7"/>
  </sheets>
  <definedNames>
    <definedName name="_xlnm.Print_Area" localSheetId="4">いわき・相双!$A$1:$L$201</definedName>
    <definedName name="_xlnm.Print_Area" localSheetId="6">まいぽす!$A$1:$G$91</definedName>
    <definedName name="_xlnm.Print_Area" localSheetId="5">会津!$A$1:$L$153</definedName>
    <definedName name="_xlnm.Print_Area" localSheetId="1">市郡別合計!$A$1:$J$65</definedName>
    <definedName name="_xlnm.Print_Area" localSheetId="0">'表紙・改定履歴 '!$A$1:$E$62</definedName>
    <definedName name="_xlnm.Print_Area" localSheetId="3">福島・伊達!$A$1:$L$168</definedName>
    <definedName name="_xlnm.Print_Titles" localSheetId="6">まいぽす!$1:$1</definedName>
  </definedNames>
  <calcPr calcId="191029"/>
</workbook>
</file>

<file path=xl/calcChain.xml><?xml version="1.0" encoding="utf-8"?>
<calcChain xmlns="http://schemas.openxmlformats.org/spreadsheetml/2006/main">
  <c r="E83" i="9" l="1"/>
  <c r="G1" i="9"/>
  <c r="I1" i="2"/>
  <c r="B1" i="2"/>
  <c r="C110" i="3" l="1"/>
  <c r="C108" i="3"/>
  <c r="C106" i="3"/>
  <c r="C104" i="3"/>
  <c r="C102" i="3"/>
  <c r="C100" i="3"/>
  <c r="L1" i="4"/>
  <c r="K201" i="5" l="1"/>
  <c r="J201" i="5"/>
  <c r="I201" i="5"/>
  <c r="H201" i="5"/>
  <c r="G201" i="5"/>
  <c r="F201" i="5"/>
  <c r="E201" i="5"/>
  <c r="D201" i="5"/>
  <c r="K200" i="5"/>
  <c r="J200" i="5"/>
  <c r="I200" i="5"/>
  <c r="H200" i="5"/>
  <c r="G200" i="5"/>
  <c r="F200" i="5"/>
  <c r="E200" i="5"/>
  <c r="D200" i="5"/>
  <c r="C101" i="3"/>
  <c r="C103" i="3"/>
  <c r="C105" i="3"/>
  <c r="C107" i="3"/>
  <c r="C109" i="3"/>
  <c r="C111" i="3"/>
  <c r="C113" i="3"/>
  <c r="D15" i="3" l="1"/>
  <c r="E15" i="3"/>
  <c r="F15" i="3"/>
  <c r="G15" i="3"/>
  <c r="H15" i="3"/>
  <c r="I15" i="3"/>
  <c r="J15" i="3"/>
  <c r="D23" i="3"/>
  <c r="E23" i="3"/>
  <c r="F23" i="3"/>
  <c r="G23" i="3"/>
  <c r="H23" i="3"/>
  <c r="I23" i="3"/>
  <c r="J23" i="3"/>
  <c r="K128" i="6" l="1"/>
  <c r="J128" i="6"/>
  <c r="I128" i="6"/>
  <c r="H128" i="6"/>
  <c r="G128" i="6"/>
  <c r="F128" i="6"/>
  <c r="E128" i="6"/>
  <c r="K127" i="6"/>
  <c r="J127" i="6"/>
  <c r="I127" i="6"/>
  <c r="H127" i="6"/>
  <c r="G127" i="6"/>
  <c r="F127" i="6"/>
  <c r="E127" i="6"/>
  <c r="D128" i="6"/>
  <c r="D127" i="6"/>
  <c r="K45" i="6" l="1"/>
  <c r="J45" i="6"/>
  <c r="I45" i="6"/>
  <c r="H45" i="6"/>
  <c r="G45" i="6"/>
  <c r="F45" i="6"/>
  <c r="E45" i="6"/>
  <c r="D45" i="6"/>
  <c r="K44" i="6"/>
  <c r="J44" i="6"/>
  <c r="I44" i="6"/>
  <c r="H44" i="6"/>
  <c r="G44" i="6"/>
  <c r="F44" i="6"/>
  <c r="E44" i="6"/>
  <c r="D44" i="6"/>
  <c r="K42" i="5"/>
  <c r="I42" i="5"/>
  <c r="G42" i="5"/>
  <c r="F42" i="5"/>
  <c r="E42" i="5"/>
  <c r="K41" i="5"/>
  <c r="I41" i="5"/>
  <c r="G41" i="5"/>
  <c r="F41" i="5"/>
  <c r="E41" i="5"/>
  <c r="K23" i="3"/>
  <c r="D191" i="3" l="1"/>
  <c r="D193" i="3" s="1"/>
  <c r="D192" i="3"/>
  <c r="E192" i="3"/>
  <c r="F192" i="3"/>
  <c r="G192" i="3"/>
  <c r="H192" i="3"/>
  <c r="I192" i="3"/>
  <c r="J192" i="3"/>
  <c r="K192" i="3"/>
  <c r="K191" i="3"/>
  <c r="K193" i="3" s="1"/>
  <c r="J191" i="3"/>
  <c r="J193" i="3" s="1"/>
  <c r="I191" i="3"/>
  <c r="I193" i="3" s="1"/>
  <c r="H191" i="3"/>
  <c r="H193" i="3" s="1"/>
  <c r="G191" i="3"/>
  <c r="G193" i="3" s="1"/>
  <c r="F191" i="3"/>
  <c r="F193" i="3" s="1"/>
  <c r="E191" i="3"/>
  <c r="E193" i="3" s="1"/>
  <c r="G89" i="3" l="1"/>
  <c r="F89" i="3"/>
  <c r="E89" i="3"/>
  <c r="F50" i="9" l="1"/>
  <c r="E50" i="9"/>
  <c r="F16" i="9" l="1"/>
  <c r="B16" i="9"/>
  <c r="A16" i="9"/>
  <c r="G13" i="9"/>
  <c r="E13" i="9"/>
  <c r="B13" i="9"/>
  <c r="A13" i="9"/>
  <c r="F88" i="9" l="1"/>
  <c r="E88" i="9"/>
  <c r="F83" i="9"/>
  <c r="F67" i="9"/>
  <c r="E67" i="9"/>
  <c r="F60" i="9"/>
  <c r="E60" i="9"/>
  <c r="F55" i="9"/>
  <c r="E55" i="9"/>
  <c r="F45" i="9"/>
  <c r="E45" i="9"/>
  <c r="F40" i="9"/>
  <c r="E40" i="9"/>
  <c r="F34" i="9"/>
  <c r="E34" i="9"/>
  <c r="E91" i="9" l="1"/>
  <c r="F91" i="9"/>
  <c r="G16" i="9" s="1"/>
  <c r="C72" i="4"/>
  <c r="C43" i="5" l="1"/>
  <c r="B76" i="9" s="1"/>
  <c r="C44" i="5"/>
  <c r="C76" i="9" s="1"/>
  <c r="C45" i="5"/>
  <c r="B77" i="9" s="1"/>
  <c r="C46" i="5"/>
  <c r="C77" i="9" s="1"/>
  <c r="C47" i="5"/>
  <c r="C48" i="5"/>
  <c r="C49" i="5"/>
  <c r="C50" i="5"/>
  <c r="C221" i="3" l="1"/>
  <c r="K173" i="3" l="1"/>
  <c r="K172" i="3"/>
  <c r="J173" i="3"/>
  <c r="J172" i="3"/>
  <c r="I173" i="3"/>
  <c r="I172" i="3"/>
  <c r="H173" i="3"/>
  <c r="H172" i="3"/>
  <c r="G173" i="3"/>
  <c r="G172" i="3"/>
  <c r="F173" i="3"/>
  <c r="F172" i="3"/>
  <c r="E173" i="3"/>
  <c r="E172" i="3"/>
  <c r="D173" i="3"/>
  <c r="D172" i="3"/>
  <c r="K101" i="5" l="1"/>
  <c r="J101" i="5"/>
  <c r="I101" i="5"/>
  <c r="H101" i="5"/>
  <c r="G101" i="5"/>
  <c r="F101" i="5"/>
  <c r="K100" i="5"/>
  <c r="J100" i="5"/>
  <c r="I100" i="5"/>
  <c r="H100" i="5"/>
  <c r="G100" i="5"/>
  <c r="F100" i="5"/>
  <c r="E101" i="5"/>
  <c r="E100" i="5"/>
  <c r="D100" i="5"/>
  <c r="D101" i="5"/>
  <c r="K52" i="5" l="1"/>
  <c r="K51" i="5"/>
  <c r="J52" i="5"/>
  <c r="J51" i="5"/>
  <c r="I52" i="5"/>
  <c r="I51" i="5"/>
  <c r="H52" i="5"/>
  <c r="H51" i="5"/>
  <c r="G52" i="5"/>
  <c r="G51" i="5"/>
  <c r="F52" i="5"/>
  <c r="F51" i="5"/>
  <c r="E52" i="5"/>
  <c r="E51" i="5"/>
  <c r="D51" i="5"/>
  <c r="D52" i="5"/>
  <c r="J1" i="2" l="1"/>
  <c r="D230" i="3" l="1"/>
  <c r="E230" i="3"/>
  <c r="F230" i="3"/>
  <c r="G230" i="3"/>
  <c r="H230" i="3"/>
  <c r="I230" i="3"/>
  <c r="J230" i="3"/>
  <c r="K230" i="3"/>
  <c r="D88" i="3" l="1"/>
  <c r="E88" i="3"/>
  <c r="F88" i="3"/>
  <c r="G88" i="3"/>
  <c r="H88" i="3"/>
  <c r="I88" i="3"/>
  <c r="J88" i="3"/>
  <c r="K15" i="3"/>
  <c r="K24" i="3" l="1"/>
  <c r="K89" i="3" s="1"/>
  <c r="J24" i="3"/>
  <c r="I24" i="3"/>
  <c r="H24" i="3"/>
  <c r="D24" i="3"/>
  <c r="K88" i="3"/>
  <c r="J16" i="3"/>
  <c r="I16" i="3"/>
  <c r="H16" i="3"/>
  <c r="D16" i="3"/>
  <c r="J89" i="3" l="1"/>
  <c r="I89" i="3"/>
  <c r="D89" i="3"/>
  <c r="H89" i="3"/>
  <c r="K128" i="5"/>
  <c r="J128" i="5"/>
  <c r="I128" i="5"/>
  <c r="H128" i="5"/>
  <c r="G128" i="5"/>
  <c r="F128" i="5"/>
  <c r="E128" i="5"/>
  <c r="K127" i="5"/>
  <c r="J127" i="5"/>
  <c r="I127" i="5"/>
  <c r="H127" i="5"/>
  <c r="G127" i="5"/>
  <c r="F127" i="5"/>
  <c r="E127" i="5"/>
  <c r="D128" i="5"/>
  <c r="D127" i="5"/>
  <c r="E35" i="6" l="1"/>
  <c r="D34" i="2" s="1"/>
  <c r="G35" i="6"/>
  <c r="F34" i="2" s="1"/>
  <c r="K15" i="5"/>
  <c r="K68" i="5"/>
  <c r="K76" i="5"/>
  <c r="K82" i="5"/>
  <c r="K90" i="5"/>
  <c r="K110" i="5"/>
  <c r="K135" i="5"/>
  <c r="K141" i="5"/>
  <c r="J15" i="5"/>
  <c r="J17" i="5"/>
  <c r="J41" i="5" s="1"/>
  <c r="J68" i="5"/>
  <c r="J76" i="5"/>
  <c r="J82" i="5"/>
  <c r="J90" i="5"/>
  <c r="J110" i="5"/>
  <c r="J135" i="5"/>
  <c r="J141" i="5"/>
  <c r="I15" i="5"/>
  <c r="I68" i="5"/>
  <c r="I76" i="5"/>
  <c r="I82" i="5"/>
  <c r="I90" i="5"/>
  <c r="I110" i="5"/>
  <c r="I135" i="5"/>
  <c r="I141" i="5"/>
  <c r="H15" i="5"/>
  <c r="H17" i="5"/>
  <c r="H41" i="5" s="1"/>
  <c r="H68" i="5"/>
  <c r="H76" i="5"/>
  <c r="H82" i="5"/>
  <c r="H90" i="5"/>
  <c r="H110" i="5"/>
  <c r="H135" i="5"/>
  <c r="H141" i="5"/>
  <c r="G15" i="5"/>
  <c r="G68" i="5"/>
  <c r="G76" i="5"/>
  <c r="G82" i="5"/>
  <c r="G90" i="5"/>
  <c r="G110" i="5"/>
  <c r="G135" i="5"/>
  <c r="G141" i="5"/>
  <c r="F15" i="5"/>
  <c r="F68" i="5"/>
  <c r="F76" i="5"/>
  <c r="F82" i="5"/>
  <c r="F90" i="5"/>
  <c r="F110" i="5"/>
  <c r="F135" i="5"/>
  <c r="F141" i="5"/>
  <c r="E15" i="5"/>
  <c r="E68" i="5"/>
  <c r="E76" i="5"/>
  <c r="E82" i="5"/>
  <c r="E90" i="5"/>
  <c r="E110" i="5"/>
  <c r="E135" i="5"/>
  <c r="E141" i="5"/>
  <c r="D15" i="5"/>
  <c r="D17" i="5"/>
  <c r="D41" i="5" s="1"/>
  <c r="D68" i="5"/>
  <c r="D76" i="5"/>
  <c r="D82" i="5"/>
  <c r="D90" i="5"/>
  <c r="D110" i="5"/>
  <c r="D135" i="5"/>
  <c r="D141" i="5"/>
  <c r="K12" i="4"/>
  <c r="K75" i="4" s="1"/>
  <c r="J12" i="4"/>
  <c r="J75" i="4" s="1"/>
  <c r="I12" i="4"/>
  <c r="I75" i="4" s="1"/>
  <c r="H12" i="4"/>
  <c r="H75" i="4" s="1"/>
  <c r="G12" i="4"/>
  <c r="G75" i="4" s="1"/>
  <c r="F12" i="4"/>
  <c r="F75" i="4" s="1"/>
  <c r="E12" i="4"/>
  <c r="E75" i="4" s="1"/>
  <c r="D12" i="4"/>
  <c r="D75" i="4" s="1"/>
  <c r="K11" i="4"/>
  <c r="K74" i="4" s="1"/>
  <c r="J11" i="4"/>
  <c r="J74" i="4" s="1"/>
  <c r="I11" i="4"/>
  <c r="I74" i="4" s="1"/>
  <c r="G11" i="4"/>
  <c r="G74" i="4" s="1"/>
  <c r="F11" i="4"/>
  <c r="F74" i="4" s="1"/>
  <c r="E11" i="4"/>
  <c r="E74" i="4" s="1"/>
  <c r="H11" i="4"/>
  <c r="H74" i="4" s="1"/>
  <c r="D11" i="4"/>
  <c r="D74" i="4" s="1"/>
  <c r="C36" i="4"/>
  <c r="C35" i="4"/>
  <c r="C140" i="3"/>
  <c r="K86" i="4"/>
  <c r="K102" i="4"/>
  <c r="K92" i="4"/>
  <c r="K80" i="4"/>
  <c r="K87" i="4"/>
  <c r="K103" i="4"/>
  <c r="K93" i="4"/>
  <c r="K81" i="4"/>
  <c r="J13" i="2"/>
  <c r="I13" i="2"/>
  <c r="I12" i="2"/>
  <c r="H13" i="2"/>
  <c r="G13" i="2"/>
  <c r="G12" i="2"/>
  <c r="F13" i="2"/>
  <c r="E13" i="2"/>
  <c r="E12" i="2"/>
  <c r="D13" i="2"/>
  <c r="C15" i="3"/>
  <c r="K16" i="5"/>
  <c r="K69" i="5"/>
  <c r="K77" i="5"/>
  <c r="K83" i="5"/>
  <c r="K91" i="5"/>
  <c r="K111" i="5"/>
  <c r="K136" i="5"/>
  <c r="K142" i="5"/>
  <c r="J16" i="5"/>
  <c r="J18" i="5"/>
  <c r="J42" i="5" s="1"/>
  <c r="J69" i="5"/>
  <c r="J77" i="5"/>
  <c r="J83" i="5"/>
  <c r="J91" i="5"/>
  <c r="J111" i="5"/>
  <c r="J136" i="5"/>
  <c r="J142" i="5"/>
  <c r="I16" i="5"/>
  <c r="I69" i="5"/>
  <c r="I77" i="5"/>
  <c r="I83" i="5"/>
  <c r="I91" i="5"/>
  <c r="I111" i="5"/>
  <c r="I136" i="5"/>
  <c r="I142" i="5"/>
  <c r="H16" i="5"/>
  <c r="H18" i="5"/>
  <c r="H42" i="5" s="1"/>
  <c r="H69" i="5"/>
  <c r="H77" i="5"/>
  <c r="H83" i="5"/>
  <c r="H91" i="5"/>
  <c r="H111" i="5"/>
  <c r="H136" i="5"/>
  <c r="H142" i="5"/>
  <c r="G16" i="5"/>
  <c r="G69" i="5"/>
  <c r="G77" i="5"/>
  <c r="G83" i="5"/>
  <c r="G91" i="5"/>
  <c r="G111" i="5"/>
  <c r="G136" i="5"/>
  <c r="G142" i="5"/>
  <c r="F16" i="5"/>
  <c r="F69" i="5"/>
  <c r="F77" i="5"/>
  <c r="F91" i="5"/>
  <c r="F111" i="5"/>
  <c r="F136" i="5"/>
  <c r="F83" i="5"/>
  <c r="F142" i="5"/>
  <c r="E16" i="5"/>
  <c r="E69" i="5"/>
  <c r="E77" i="5"/>
  <c r="E83" i="5"/>
  <c r="E91" i="5"/>
  <c r="E111" i="5"/>
  <c r="E136" i="5"/>
  <c r="E142" i="5"/>
  <c r="D16" i="5"/>
  <c r="D18" i="5"/>
  <c r="D42" i="5" s="1"/>
  <c r="D69" i="5"/>
  <c r="D77" i="5"/>
  <c r="D83" i="5"/>
  <c r="D91" i="5"/>
  <c r="D111" i="5"/>
  <c r="D136" i="5"/>
  <c r="D142" i="5"/>
  <c r="E80" i="4"/>
  <c r="E86" i="4"/>
  <c r="E92" i="4"/>
  <c r="E102" i="4"/>
  <c r="E116" i="3"/>
  <c r="D14" i="2" s="1"/>
  <c r="E125" i="3"/>
  <c r="E133" i="3"/>
  <c r="E180" i="3"/>
  <c r="E254" i="3"/>
  <c r="E262" i="3"/>
  <c r="E124" i="4"/>
  <c r="E132" i="4"/>
  <c r="E138" i="4"/>
  <c r="E144" i="4"/>
  <c r="E161" i="5"/>
  <c r="E167" i="5" s="1"/>
  <c r="E176" i="5"/>
  <c r="D32" i="2" s="1"/>
  <c r="E50" i="6"/>
  <c r="E275" i="3"/>
  <c r="E277" i="3" s="1"/>
  <c r="D22" i="2" s="1"/>
  <c r="E153" i="4"/>
  <c r="E159" i="4"/>
  <c r="E165" i="4"/>
  <c r="E142" i="6"/>
  <c r="E150" i="6"/>
  <c r="E74" i="6"/>
  <c r="E86" i="6"/>
  <c r="E131" i="6"/>
  <c r="D60" i="2" s="1"/>
  <c r="E99" i="6"/>
  <c r="E107" i="6" s="1"/>
  <c r="D58" i="2" s="1"/>
  <c r="D42" i="2"/>
  <c r="E222" i="3"/>
  <c r="E209" i="3"/>
  <c r="E215" i="3" s="1"/>
  <c r="D44" i="2" s="1"/>
  <c r="E148" i="3"/>
  <c r="E150" i="3" s="1"/>
  <c r="D40" i="2" s="1"/>
  <c r="E185" i="5"/>
  <c r="E195" i="5" s="1"/>
  <c r="D54" i="2"/>
  <c r="F116" i="3"/>
  <c r="E14" i="2" s="1"/>
  <c r="F125" i="3"/>
  <c r="F133" i="3"/>
  <c r="F180" i="3"/>
  <c r="F254" i="3"/>
  <c r="F262" i="3"/>
  <c r="F80" i="4"/>
  <c r="F86" i="4"/>
  <c r="F92" i="4"/>
  <c r="F102" i="4"/>
  <c r="F124" i="4"/>
  <c r="F132" i="4"/>
  <c r="F138" i="4"/>
  <c r="F144" i="4"/>
  <c r="F161" i="5"/>
  <c r="F167" i="5" s="1"/>
  <c r="F176" i="5"/>
  <c r="E32" i="2" s="1"/>
  <c r="F35" i="6"/>
  <c r="E34" i="2" s="1"/>
  <c r="F50" i="6"/>
  <c r="F275" i="3"/>
  <c r="F277" i="3" s="1"/>
  <c r="E22" i="2" s="1"/>
  <c r="F153" i="4"/>
  <c r="F159" i="4"/>
  <c r="F165" i="4"/>
  <c r="F142" i="6"/>
  <c r="F150" i="6"/>
  <c r="F74" i="6"/>
  <c r="F86" i="6"/>
  <c r="F131" i="6"/>
  <c r="E60" i="2" s="1"/>
  <c r="F99" i="6"/>
  <c r="F107" i="6" s="1"/>
  <c r="E58" i="2" s="1"/>
  <c r="E42" i="2"/>
  <c r="F222" i="3"/>
  <c r="F209" i="3"/>
  <c r="F215" i="3" s="1"/>
  <c r="F148" i="3"/>
  <c r="F150" i="3" s="1"/>
  <c r="E40" i="2" s="1"/>
  <c r="F185" i="5"/>
  <c r="F195" i="5" s="1"/>
  <c r="E54" i="2"/>
  <c r="D116" i="3"/>
  <c r="C14" i="2" s="1"/>
  <c r="D125" i="3"/>
  <c r="D133" i="3"/>
  <c r="D180" i="3"/>
  <c r="D254" i="3"/>
  <c r="D262" i="3"/>
  <c r="D80" i="4"/>
  <c r="D86" i="4"/>
  <c r="D92" i="4"/>
  <c r="D102" i="4"/>
  <c r="D124" i="4"/>
  <c r="D132" i="4"/>
  <c r="D138" i="4"/>
  <c r="D144" i="4"/>
  <c r="D161" i="5"/>
  <c r="D167" i="5" s="1"/>
  <c r="D176" i="5"/>
  <c r="C32" i="2" s="1"/>
  <c r="D35" i="6"/>
  <c r="D50" i="6"/>
  <c r="D275" i="3"/>
  <c r="D277" i="3" s="1"/>
  <c r="C22" i="2" s="1"/>
  <c r="D153" i="4"/>
  <c r="D159" i="4"/>
  <c r="D165" i="4"/>
  <c r="D142" i="6"/>
  <c r="D150" i="6"/>
  <c r="D74" i="6"/>
  <c r="D86" i="6"/>
  <c r="D131" i="6"/>
  <c r="C60" i="2" s="1"/>
  <c r="D99" i="6"/>
  <c r="D107" i="6" s="1"/>
  <c r="C58" i="2" s="1"/>
  <c r="C42" i="2"/>
  <c r="D222" i="3"/>
  <c r="D209" i="3"/>
  <c r="D215" i="3" s="1"/>
  <c r="C44" i="2" s="1"/>
  <c r="D148" i="3"/>
  <c r="D150" i="3" s="1"/>
  <c r="D185" i="5"/>
  <c r="D195" i="5" s="1"/>
  <c r="C54" i="2"/>
  <c r="G116" i="3"/>
  <c r="F14" i="2" s="1"/>
  <c r="G125" i="3"/>
  <c r="G133" i="3"/>
  <c r="G180" i="3"/>
  <c r="G254" i="3"/>
  <c r="G262" i="3"/>
  <c r="G80" i="4"/>
  <c r="G86" i="4"/>
  <c r="G92" i="4"/>
  <c r="G102" i="4"/>
  <c r="G124" i="4"/>
  <c r="G132" i="4"/>
  <c r="G138" i="4"/>
  <c r="G144" i="4"/>
  <c r="G161" i="5"/>
  <c r="G167" i="5" s="1"/>
  <c r="G176" i="5"/>
  <c r="F32" i="2" s="1"/>
  <c r="G50" i="6"/>
  <c r="G275" i="3"/>
  <c r="G277" i="3" s="1"/>
  <c r="F22" i="2" s="1"/>
  <c r="G153" i="4"/>
  <c r="G159" i="4"/>
  <c r="G165" i="4"/>
  <c r="G142" i="6"/>
  <c r="G150" i="6"/>
  <c r="G74" i="6"/>
  <c r="G86" i="6"/>
  <c r="G131" i="6"/>
  <c r="F60" i="2" s="1"/>
  <c r="G99" i="6"/>
  <c r="G107" i="6" s="1"/>
  <c r="F42" i="2"/>
  <c r="G222" i="3"/>
  <c r="G209" i="3"/>
  <c r="G215" i="3" s="1"/>
  <c r="F44" i="2" s="1"/>
  <c r="G148" i="3"/>
  <c r="G150" i="3" s="1"/>
  <c r="F40" i="2" s="1"/>
  <c r="G185" i="5"/>
  <c r="G195" i="5" s="1"/>
  <c r="F54" i="2"/>
  <c r="H116" i="3"/>
  <c r="G14" i="2" s="1"/>
  <c r="H125" i="3"/>
  <c r="H133" i="3"/>
  <c r="H180" i="3"/>
  <c r="H254" i="3"/>
  <c r="H262" i="3"/>
  <c r="H80" i="4"/>
  <c r="H86" i="4"/>
  <c r="H92" i="4"/>
  <c r="H102" i="4"/>
  <c r="H124" i="4"/>
  <c r="H132" i="4"/>
  <c r="H138" i="4"/>
  <c r="H144" i="4"/>
  <c r="H161" i="5"/>
  <c r="H167" i="5" s="1"/>
  <c r="H176" i="5"/>
  <c r="G32" i="2" s="1"/>
  <c r="H35" i="6"/>
  <c r="G34" i="2" s="1"/>
  <c r="H50" i="6"/>
  <c r="H275" i="3"/>
  <c r="H277" i="3" s="1"/>
  <c r="G22" i="2" s="1"/>
  <c r="H153" i="4"/>
  <c r="H159" i="4"/>
  <c r="H165" i="4"/>
  <c r="H142" i="6"/>
  <c r="H150" i="6"/>
  <c r="H74" i="6"/>
  <c r="H86" i="6"/>
  <c r="H131" i="6"/>
  <c r="G60" i="2" s="1"/>
  <c r="H99" i="6"/>
  <c r="H107" i="6" s="1"/>
  <c r="G58" i="2" s="1"/>
  <c r="G42" i="2"/>
  <c r="H222" i="3"/>
  <c r="H209" i="3"/>
  <c r="H215" i="3" s="1"/>
  <c r="G44" i="2" s="1"/>
  <c r="H148" i="3"/>
  <c r="H150" i="3" s="1"/>
  <c r="G40" i="2" s="1"/>
  <c r="H185" i="5"/>
  <c r="H195" i="5" s="1"/>
  <c r="G54" i="2"/>
  <c r="I116" i="3"/>
  <c r="H14" i="2" s="1"/>
  <c r="I125" i="3"/>
  <c r="I133" i="3"/>
  <c r="I180" i="3"/>
  <c r="I254" i="3"/>
  <c r="I262" i="3"/>
  <c r="I80" i="4"/>
  <c r="I86" i="4"/>
  <c r="I92" i="4"/>
  <c r="I102" i="4"/>
  <c r="I124" i="4"/>
  <c r="I132" i="4"/>
  <c r="I138" i="4"/>
  <c r="I144" i="4"/>
  <c r="I161" i="5"/>
  <c r="I167" i="5" s="1"/>
  <c r="I176" i="5"/>
  <c r="H32" i="2" s="1"/>
  <c r="I35" i="6"/>
  <c r="H34" i="2" s="1"/>
  <c r="I50" i="6"/>
  <c r="I275" i="3"/>
  <c r="I277" i="3" s="1"/>
  <c r="H22" i="2" s="1"/>
  <c r="I153" i="4"/>
  <c r="I159" i="4"/>
  <c r="I165" i="4"/>
  <c r="I142" i="6"/>
  <c r="I150" i="6"/>
  <c r="I74" i="6"/>
  <c r="I86" i="6"/>
  <c r="I131" i="6"/>
  <c r="H60" i="2" s="1"/>
  <c r="I99" i="6"/>
  <c r="I107" i="6" s="1"/>
  <c r="H58" i="2" s="1"/>
  <c r="H42" i="2"/>
  <c r="I222" i="3"/>
  <c r="I209" i="3"/>
  <c r="I215" i="3" s="1"/>
  <c r="H44" i="2" s="1"/>
  <c r="I148" i="3"/>
  <c r="I150" i="3" s="1"/>
  <c r="H40" i="2" s="1"/>
  <c r="I185" i="5"/>
  <c r="I195" i="5" s="1"/>
  <c r="H54" i="2"/>
  <c r="J116" i="3"/>
  <c r="I14" i="2" s="1"/>
  <c r="J125" i="3"/>
  <c r="J133" i="3"/>
  <c r="J180" i="3"/>
  <c r="J254" i="3"/>
  <c r="J262" i="3"/>
  <c r="J80" i="4"/>
  <c r="J86" i="4"/>
  <c r="J92" i="4"/>
  <c r="J124" i="4"/>
  <c r="J132" i="4"/>
  <c r="J138" i="4"/>
  <c r="J144" i="4"/>
  <c r="J161" i="5"/>
  <c r="J167" i="5" s="1"/>
  <c r="J176" i="5"/>
  <c r="I32" i="2" s="1"/>
  <c r="J35" i="6"/>
  <c r="I34" i="2" s="1"/>
  <c r="J50" i="6"/>
  <c r="J275" i="3"/>
  <c r="J277" i="3" s="1"/>
  <c r="I22" i="2" s="1"/>
  <c r="J153" i="4"/>
  <c r="J159" i="4"/>
  <c r="J165" i="4"/>
  <c r="J142" i="6"/>
  <c r="J150" i="6"/>
  <c r="J74" i="6"/>
  <c r="J86" i="6"/>
  <c r="J131" i="6"/>
  <c r="I60" i="2" s="1"/>
  <c r="J99" i="6"/>
  <c r="J107" i="6" s="1"/>
  <c r="I58" i="2" s="1"/>
  <c r="I42" i="2"/>
  <c r="J222" i="3"/>
  <c r="J209" i="3"/>
  <c r="J215" i="3" s="1"/>
  <c r="I44" i="2" s="1"/>
  <c r="J148" i="3"/>
  <c r="J150" i="3" s="1"/>
  <c r="I40" i="2" s="1"/>
  <c r="J185" i="5"/>
  <c r="J195" i="5" s="1"/>
  <c r="I54" i="2"/>
  <c r="K116" i="3"/>
  <c r="J14" i="2" s="1"/>
  <c r="K125" i="3"/>
  <c r="K133" i="3"/>
  <c r="K180" i="3"/>
  <c r="K254" i="3"/>
  <c r="K262" i="3"/>
  <c r="K124" i="4"/>
  <c r="K132" i="4"/>
  <c r="K138" i="4"/>
  <c r="K144" i="4"/>
  <c r="K161" i="5"/>
  <c r="K167" i="5" s="1"/>
  <c r="K176" i="5"/>
  <c r="J32" i="2" s="1"/>
  <c r="K35" i="6"/>
  <c r="J34" i="2" s="1"/>
  <c r="K50" i="6"/>
  <c r="K275" i="3"/>
  <c r="K277" i="3" s="1"/>
  <c r="J22" i="2" s="1"/>
  <c r="K153" i="4"/>
  <c r="K159" i="4"/>
  <c r="K165" i="4"/>
  <c r="K142" i="6"/>
  <c r="K150" i="6"/>
  <c r="K86" i="6"/>
  <c r="K88" i="6" s="1"/>
  <c r="J56" i="2" s="1"/>
  <c r="K131" i="6"/>
  <c r="J60" i="2" s="1"/>
  <c r="K99" i="6"/>
  <c r="K107" i="6" s="1"/>
  <c r="J58" i="2" s="1"/>
  <c r="J42" i="2"/>
  <c r="K222" i="3"/>
  <c r="K209" i="3"/>
  <c r="K215" i="3" s="1"/>
  <c r="J44" i="2" s="1"/>
  <c r="K148" i="3"/>
  <c r="K150" i="3" s="1"/>
  <c r="J40" i="2" s="1"/>
  <c r="K185" i="5"/>
  <c r="K195" i="5" s="1"/>
  <c r="J54" i="2"/>
  <c r="K162" i="5"/>
  <c r="K168" i="5" s="1"/>
  <c r="J162" i="5"/>
  <c r="J168" i="5" s="1"/>
  <c r="I162" i="5"/>
  <c r="I168" i="5" s="1"/>
  <c r="H162" i="5"/>
  <c r="H168" i="5" s="1"/>
  <c r="G162" i="5"/>
  <c r="G168" i="5" s="1"/>
  <c r="F162" i="5"/>
  <c r="F168" i="5" s="1"/>
  <c r="E162" i="5"/>
  <c r="E168" i="5" s="1"/>
  <c r="D162" i="5"/>
  <c r="D168" i="5" s="1"/>
  <c r="K210" i="3"/>
  <c r="K216" i="3" s="1"/>
  <c r="J45" i="2" s="1"/>
  <c r="J210" i="3"/>
  <c r="J216" i="3" s="1"/>
  <c r="I45" i="2" s="1"/>
  <c r="I210" i="3"/>
  <c r="I216" i="3" s="1"/>
  <c r="H45" i="2" s="1"/>
  <c r="H210" i="3"/>
  <c r="H216" i="3" s="1"/>
  <c r="G45" i="2" s="1"/>
  <c r="G210" i="3"/>
  <c r="G216" i="3" s="1"/>
  <c r="F45" i="2" s="1"/>
  <c r="F210" i="3"/>
  <c r="F216" i="3" s="1"/>
  <c r="E45" i="2" s="1"/>
  <c r="E210" i="3"/>
  <c r="E216" i="3" s="1"/>
  <c r="D45" i="2" s="1"/>
  <c r="D210" i="3"/>
  <c r="D216" i="3" s="1"/>
  <c r="C45" i="2" s="1"/>
  <c r="K75" i="6"/>
  <c r="K87" i="6"/>
  <c r="J75" i="6"/>
  <c r="J87" i="6"/>
  <c r="I75" i="6"/>
  <c r="I87" i="6"/>
  <c r="H75" i="6"/>
  <c r="H87" i="6"/>
  <c r="G75" i="6"/>
  <c r="G87" i="6"/>
  <c r="F75" i="6"/>
  <c r="F87" i="6"/>
  <c r="E75" i="6"/>
  <c r="E87" i="6"/>
  <c r="D75" i="6"/>
  <c r="D87" i="6"/>
  <c r="K177" i="5"/>
  <c r="J33" i="2" s="1"/>
  <c r="J177" i="5"/>
  <c r="I33" i="2" s="1"/>
  <c r="I177" i="5"/>
  <c r="H33" i="2" s="1"/>
  <c r="H177" i="5"/>
  <c r="G33" i="2" s="1"/>
  <c r="G177" i="5"/>
  <c r="F33" i="2" s="1"/>
  <c r="F177" i="5"/>
  <c r="E33" i="2" s="1"/>
  <c r="E177" i="5"/>
  <c r="D33" i="2" s="1"/>
  <c r="D177" i="5"/>
  <c r="C33" i="2" s="1"/>
  <c r="C21" i="5"/>
  <c r="B72" i="9" s="1"/>
  <c r="D36" i="6"/>
  <c r="C35" i="2" s="1"/>
  <c r="E36" i="6"/>
  <c r="F36" i="6"/>
  <c r="E35" i="2" s="1"/>
  <c r="G36" i="6"/>
  <c r="F35" i="2" s="1"/>
  <c r="H36" i="6"/>
  <c r="G35" i="2" s="1"/>
  <c r="I36" i="6"/>
  <c r="H35" i="2" s="1"/>
  <c r="J36" i="6"/>
  <c r="I35" i="2" s="1"/>
  <c r="K36" i="6"/>
  <c r="J35" i="2" s="1"/>
  <c r="D81" i="4"/>
  <c r="D87" i="4"/>
  <c r="D93" i="4"/>
  <c r="D103" i="4"/>
  <c r="E81" i="4"/>
  <c r="E87" i="4"/>
  <c r="E93" i="4"/>
  <c r="E103" i="4"/>
  <c r="F81" i="4"/>
  <c r="F87" i="4"/>
  <c r="F93" i="4"/>
  <c r="F103" i="4"/>
  <c r="G81" i="4"/>
  <c r="G87" i="4"/>
  <c r="G93" i="4"/>
  <c r="G103" i="4"/>
  <c r="H81" i="4"/>
  <c r="H87" i="4"/>
  <c r="H93" i="4"/>
  <c r="H103" i="4"/>
  <c r="I81" i="4"/>
  <c r="I87" i="4"/>
  <c r="I93" i="4"/>
  <c r="I103" i="4"/>
  <c r="J81" i="4"/>
  <c r="J87" i="4"/>
  <c r="J93" i="4"/>
  <c r="J103" i="4"/>
  <c r="C61" i="4"/>
  <c r="C269" i="3"/>
  <c r="B59" i="9" s="1"/>
  <c r="C246" i="3"/>
  <c r="B54" i="9" s="1"/>
  <c r="C218" i="3"/>
  <c r="D223" i="3"/>
  <c r="D231" i="3"/>
  <c r="E223" i="3"/>
  <c r="E231" i="3"/>
  <c r="F223" i="3"/>
  <c r="F231" i="3"/>
  <c r="G223" i="3"/>
  <c r="G231" i="3"/>
  <c r="H223" i="3"/>
  <c r="H231" i="3"/>
  <c r="I223" i="3"/>
  <c r="I231" i="3"/>
  <c r="J223" i="3"/>
  <c r="J231" i="3"/>
  <c r="K223" i="3"/>
  <c r="K231" i="3"/>
  <c r="C233" i="3"/>
  <c r="C232" i="3"/>
  <c r="C229" i="3"/>
  <c r="C228" i="3"/>
  <c r="C227" i="3"/>
  <c r="C226" i="3"/>
  <c r="C225" i="3"/>
  <c r="C224" i="3"/>
  <c r="C220" i="3"/>
  <c r="C219" i="3"/>
  <c r="C214" i="3"/>
  <c r="C213" i="3"/>
  <c r="C212" i="3"/>
  <c r="C211" i="3"/>
  <c r="C206" i="3"/>
  <c r="C205" i="3"/>
  <c r="C208" i="3"/>
  <c r="C207" i="3"/>
  <c r="D194" i="3"/>
  <c r="C43" i="2" s="1"/>
  <c r="E194" i="3"/>
  <c r="D43" i="2" s="1"/>
  <c r="F194" i="3"/>
  <c r="E43" i="2" s="1"/>
  <c r="G194" i="3"/>
  <c r="F43" i="2" s="1"/>
  <c r="H194" i="3"/>
  <c r="G43" i="2" s="1"/>
  <c r="I194" i="3"/>
  <c r="H43" i="2" s="1"/>
  <c r="J194" i="3"/>
  <c r="I43" i="2" s="1"/>
  <c r="K194" i="3"/>
  <c r="J43" i="2" s="1"/>
  <c r="C190" i="3"/>
  <c r="C189" i="3"/>
  <c r="C188" i="3"/>
  <c r="C187" i="3"/>
  <c r="C186" i="3"/>
  <c r="C49" i="9" s="1"/>
  <c r="C50" i="9" s="1"/>
  <c r="C185" i="3"/>
  <c r="B49" i="9" s="1"/>
  <c r="D181" i="3"/>
  <c r="E181" i="3"/>
  <c r="F181" i="3"/>
  <c r="G181" i="3"/>
  <c r="H181" i="3"/>
  <c r="I181" i="3"/>
  <c r="J181" i="3"/>
  <c r="K181" i="3"/>
  <c r="C179" i="3"/>
  <c r="C178" i="3"/>
  <c r="C177" i="3"/>
  <c r="C176" i="3"/>
  <c r="C175" i="3"/>
  <c r="C174" i="3"/>
  <c r="C171" i="3"/>
  <c r="C170" i="3"/>
  <c r="C169" i="3"/>
  <c r="C168" i="3"/>
  <c r="C167" i="3"/>
  <c r="C166" i="3"/>
  <c r="C165" i="3"/>
  <c r="C164" i="3"/>
  <c r="C163" i="3"/>
  <c r="C44" i="9" s="1"/>
  <c r="C162" i="3"/>
  <c r="B44" i="9" s="1"/>
  <c r="D149" i="3"/>
  <c r="D151" i="3" s="1"/>
  <c r="C41" i="2" s="1"/>
  <c r="E149" i="3"/>
  <c r="E151" i="3" s="1"/>
  <c r="D41" i="2" s="1"/>
  <c r="F149" i="3"/>
  <c r="F151" i="3" s="1"/>
  <c r="E41" i="2" s="1"/>
  <c r="G149" i="3"/>
  <c r="G151" i="3" s="1"/>
  <c r="F41" i="2" s="1"/>
  <c r="H149" i="3"/>
  <c r="H151" i="3" s="1"/>
  <c r="G41" i="2" s="1"/>
  <c r="I149" i="3"/>
  <c r="I151" i="3" s="1"/>
  <c r="H41" i="2" s="1"/>
  <c r="J149" i="3"/>
  <c r="J151" i="3" s="1"/>
  <c r="I41" i="2" s="1"/>
  <c r="K149" i="3"/>
  <c r="K151" i="3" s="1"/>
  <c r="J41" i="2" s="1"/>
  <c r="C147" i="3"/>
  <c r="C146" i="3"/>
  <c r="C145" i="3"/>
  <c r="C144" i="3"/>
  <c r="C143" i="3"/>
  <c r="C142" i="3"/>
  <c r="C141" i="3"/>
  <c r="D126" i="3"/>
  <c r="D134" i="3"/>
  <c r="E126" i="3"/>
  <c r="E134" i="3"/>
  <c r="F126" i="3"/>
  <c r="F134" i="3"/>
  <c r="G126" i="3"/>
  <c r="G134" i="3"/>
  <c r="H126" i="3"/>
  <c r="H134" i="3"/>
  <c r="I126" i="3"/>
  <c r="I134" i="3"/>
  <c r="J126" i="3"/>
  <c r="J134" i="3"/>
  <c r="K134" i="3"/>
  <c r="K138" i="3" s="1"/>
  <c r="J17" i="2" s="1"/>
  <c r="C136" i="3"/>
  <c r="C135" i="3"/>
  <c r="C132" i="3"/>
  <c r="C131" i="3"/>
  <c r="C130" i="3"/>
  <c r="C129" i="3"/>
  <c r="C128" i="3"/>
  <c r="C127" i="3"/>
  <c r="C124" i="3"/>
  <c r="C123" i="3"/>
  <c r="C122" i="3"/>
  <c r="C121" i="3"/>
  <c r="C120" i="3"/>
  <c r="C119" i="3"/>
  <c r="D117" i="3"/>
  <c r="C15" i="2" s="1"/>
  <c r="E117" i="3"/>
  <c r="F117" i="3"/>
  <c r="E15" i="2" s="1"/>
  <c r="G117" i="3"/>
  <c r="F15" i="2" s="1"/>
  <c r="H117" i="3"/>
  <c r="G15" i="2" s="1"/>
  <c r="I117" i="3"/>
  <c r="H15" i="2" s="1"/>
  <c r="J117" i="3"/>
  <c r="I15" i="2" s="1"/>
  <c r="K117" i="3"/>
  <c r="J15" i="2" s="1"/>
  <c r="C115" i="3"/>
  <c r="C114" i="3"/>
  <c r="C112" i="3"/>
  <c r="C39" i="9"/>
  <c r="B39" i="9"/>
  <c r="C38" i="9"/>
  <c r="B38" i="9"/>
  <c r="C87" i="3"/>
  <c r="C86" i="3"/>
  <c r="C85" i="3"/>
  <c r="C84" i="3"/>
  <c r="C83" i="3"/>
  <c r="C82" i="3"/>
  <c r="C81" i="3"/>
  <c r="C80" i="3"/>
  <c r="C79" i="3"/>
  <c r="C78" i="3"/>
  <c r="C77" i="3"/>
  <c r="C33" i="9" s="1"/>
  <c r="C76" i="3"/>
  <c r="B33" i="9" s="1"/>
  <c r="C75" i="3"/>
  <c r="C32" i="9" s="1"/>
  <c r="C74" i="3"/>
  <c r="B32" i="9" s="1"/>
  <c r="C73" i="3"/>
  <c r="C72" i="3"/>
  <c r="C71" i="3"/>
  <c r="C31" i="9" s="1"/>
  <c r="C70" i="3"/>
  <c r="B31" i="9" s="1"/>
  <c r="C69" i="3"/>
  <c r="C68" i="3"/>
  <c r="C67" i="3"/>
  <c r="C30" i="9" s="1"/>
  <c r="C66" i="3"/>
  <c r="B30" i="9" s="1"/>
  <c r="C65" i="3"/>
  <c r="C29" i="9" s="1"/>
  <c r="C64" i="3"/>
  <c r="B29" i="9" s="1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28" i="9" s="1"/>
  <c r="C31" i="3"/>
  <c r="B28" i="9" s="1"/>
  <c r="C30" i="3"/>
  <c r="C27" i="9" s="1"/>
  <c r="C29" i="3"/>
  <c r="B27" i="9" s="1"/>
  <c r="C28" i="3"/>
  <c r="C26" i="9" s="1"/>
  <c r="C27" i="3"/>
  <c r="B26" i="9" s="1"/>
  <c r="C26" i="3"/>
  <c r="C25" i="9" s="1"/>
  <c r="C25" i="3"/>
  <c r="B25" i="9" s="1"/>
  <c r="C22" i="3"/>
  <c r="C24" i="9" s="1"/>
  <c r="C21" i="3"/>
  <c r="B24" i="9" s="1"/>
  <c r="C20" i="3"/>
  <c r="C19" i="3"/>
  <c r="C18" i="3"/>
  <c r="C23" i="9" s="1"/>
  <c r="C17" i="3"/>
  <c r="B23" i="9" s="1"/>
  <c r="C16" i="3"/>
  <c r="C14" i="3"/>
  <c r="C22" i="9" s="1"/>
  <c r="C13" i="3"/>
  <c r="B22" i="9" s="1"/>
  <c r="C12" i="3"/>
  <c r="C21" i="9" s="1"/>
  <c r="C11" i="3"/>
  <c r="B21" i="9" s="1"/>
  <c r="D154" i="4"/>
  <c r="D160" i="4"/>
  <c r="D166" i="4"/>
  <c r="D143" i="6"/>
  <c r="D151" i="6"/>
  <c r="D132" i="6"/>
  <c r="C61" i="2" s="1"/>
  <c r="D100" i="6"/>
  <c r="D108" i="6" s="1"/>
  <c r="C59" i="2" s="1"/>
  <c r="D186" i="5"/>
  <c r="D196" i="5" s="1"/>
  <c r="C55" i="2"/>
  <c r="E154" i="4"/>
  <c r="E160" i="4"/>
  <c r="E166" i="4"/>
  <c r="E143" i="6"/>
  <c r="E151" i="6"/>
  <c r="E132" i="6"/>
  <c r="D61" i="2" s="1"/>
  <c r="E100" i="6"/>
  <c r="E108" i="6" s="1"/>
  <c r="E186" i="5"/>
  <c r="E196" i="5" s="1"/>
  <c r="D55" i="2"/>
  <c r="F154" i="4"/>
  <c r="F160" i="4"/>
  <c r="F166" i="4"/>
  <c r="F143" i="6"/>
  <c r="F151" i="6"/>
  <c r="F132" i="6"/>
  <c r="F100" i="6"/>
  <c r="F108" i="6" s="1"/>
  <c r="E59" i="2" s="1"/>
  <c r="F186" i="5"/>
  <c r="F196" i="5" s="1"/>
  <c r="E55" i="2"/>
  <c r="G154" i="4"/>
  <c r="G160" i="4"/>
  <c r="G166" i="4"/>
  <c r="G143" i="6"/>
  <c r="G151" i="6"/>
  <c r="G132" i="6"/>
  <c r="F61" i="2" s="1"/>
  <c r="G100" i="6"/>
  <c r="G108" i="6" s="1"/>
  <c r="F59" i="2" s="1"/>
  <c r="G186" i="5"/>
  <c r="G196" i="5" s="1"/>
  <c r="F55" i="2"/>
  <c r="H154" i="4"/>
  <c r="H160" i="4"/>
  <c r="H166" i="4"/>
  <c r="H143" i="6"/>
  <c r="H151" i="6"/>
  <c r="H132" i="6"/>
  <c r="G61" i="2" s="1"/>
  <c r="H100" i="6"/>
  <c r="H108" i="6" s="1"/>
  <c r="G59" i="2" s="1"/>
  <c r="H186" i="5"/>
  <c r="H196" i="5" s="1"/>
  <c r="G55" i="2"/>
  <c r="I154" i="4"/>
  <c r="I160" i="4"/>
  <c r="I166" i="4"/>
  <c r="I143" i="6"/>
  <c r="I151" i="6"/>
  <c r="I132" i="6"/>
  <c r="H61" i="2" s="1"/>
  <c r="I100" i="6"/>
  <c r="I108" i="6" s="1"/>
  <c r="H59" i="2" s="1"/>
  <c r="I186" i="5"/>
  <c r="I196" i="5" s="1"/>
  <c r="H55" i="2"/>
  <c r="J154" i="4"/>
  <c r="J160" i="4"/>
  <c r="J166" i="4"/>
  <c r="J143" i="6"/>
  <c r="J151" i="6"/>
  <c r="J132" i="6"/>
  <c r="I61" i="2" s="1"/>
  <c r="J100" i="6"/>
  <c r="J108" i="6" s="1"/>
  <c r="I59" i="2" s="1"/>
  <c r="J186" i="5"/>
  <c r="J196" i="5" s="1"/>
  <c r="I55" i="2"/>
  <c r="K154" i="4"/>
  <c r="K160" i="4"/>
  <c r="K166" i="4"/>
  <c r="K143" i="6"/>
  <c r="K151" i="6"/>
  <c r="K132" i="6"/>
  <c r="J61" i="2" s="1"/>
  <c r="K100" i="6"/>
  <c r="K108" i="6" s="1"/>
  <c r="J59" i="2" s="1"/>
  <c r="K186" i="5"/>
  <c r="K196" i="5" s="1"/>
  <c r="J55" i="2"/>
  <c r="D255" i="3"/>
  <c r="D263" i="3"/>
  <c r="D125" i="4"/>
  <c r="D133" i="4"/>
  <c r="D139" i="4"/>
  <c r="D145" i="4"/>
  <c r="D51" i="6"/>
  <c r="D276" i="3"/>
  <c r="D278" i="3" s="1"/>
  <c r="E255" i="3"/>
  <c r="E263" i="3"/>
  <c r="E125" i="4"/>
  <c r="E133" i="4"/>
  <c r="E139" i="4"/>
  <c r="E145" i="4"/>
  <c r="E51" i="6"/>
  <c r="E276" i="3"/>
  <c r="E278" i="3" s="1"/>
  <c r="D23" i="2" s="1"/>
  <c r="F255" i="3"/>
  <c r="F263" i="3"/>
  <c r="F125" i="4"/>
  <c r="F133" i="4"/>
  <c r="F139" i="4"/>
  <c r="F145" i="4"/>
  <c r="F51" i="6"/>
  <c r="F276" i="3"/>
  <c r="F278" i="3" s="1"/>
  <c r="E23" i="2" s="1"/>
  <c r="G255" i="3"/>
  <c r="G263" i="3"/>
  <c r="G125" i="4"/>
  <c r="G133" i="4"/>
  <c r="G139" i="4"/>
  <c r="G145" i="4"/>
  <c r="G51" i="6"/>
  <c r="G276" i="3"/>
  <c r="G278" i="3" s="1"/>
  <c r="F23" i="2" s="1"/>
  <c r="H255" i="3"/>
  <c r="H263" i="3"/>
  <c r="H125" i="4"/>
  <c r="H133" i="4"/>
  <c r="H139" i="4"/>
  <c r="H145" i="4"/>
  <c r="H51" i="6"/>
  <c r="H276" i="3"/>
  <c r="H278" i="3" s="1"/>
  <c r="G23" i="2" s="1"/>
  <c r="I255" i="3"/>
  <c r="I263" i="3"/>
  <c r="I125" i="4"/>
  <c r="I133" i="4"/>
  <c r="I139" i="4"/>
  <c r="I145" i="4"/>
  <c r="I51" i="6"/>
  <c r="I276" i="3"/>
  <c r="I278" i="3" s="1"/>
  <c r="H23" i="2" s="1"/>
  <c r="J255" i="3"/>
  <c r="J263" i="3"/>
  <c r="J125" i="4"/>
  <c r="J133" i="4"/>
  <c r="J139" i="4"/>
  <c r="J145" i="4"/>
  <c r="J51" i="6"/>
  <c r="J276" i="3"/>
  <c r="J278" i="3" s="1"/>
  <c r="I23" i="2" s="1"/>
  <c r="K255" i="3"/>
  <c r="K263" i="3"/>
  <c r="K125" i="4"/>
  <c r="K133" i="4"/>
  <c r="K139" i="4"/>
  <c r="K145" i="4"/>
  <c r="K51" i="6"/>
  <c r="K276" i="3"/>
  <c r="K278" i="3" s="1"/>
  <c r="J23" i="2" s="1"/>
  <c r="C29" i="6"/>
  <c r="C30" i="6"/>
  <c r="C11" i="6"/>
  <c r="C13" i="6"/>
  <c r="C15" i="6"/>
  <c r="C17" i="6"/>
  <c r="C19" i="6"/>
  <c r="C21" i="6"/>
  <c r="C23" i="6"/>
  <c r="C25" i="6"/>
  <c r="C27" i="6"/>
  <c r="C31" i="6"/>
  <c r="C33" i="6"/>
  <c r="C12" i="6"/>
  <c r="C14" i="6"/>
  <c r="C16" i="6"/>
  <c r="C18" i="6"/>
  <c r="C20" i="6"/>
  <c r="C22" i="6"/>
  <c r="C24" i="6"/>
  <c r="C26" i="6"/>
  <c r="C28" i="6"/>
  <c r="C32" i="6"/>
  <c r="C34" i="6"/>
  <c r="C109" i="6"/>
  <c r="C58" i="6"/>
  <c r="C1" i="6"/>
  <c r="C145" i="5"/>
  <c r="C112" i="5"/>
  <c r="C53" i="5"/>
  <c r="C1" i="5"/>
  <c r="C106" i="4"/>
  <c r="C63" i="4"/>
  <c r="C1" i="4"/>
  <c r="C236" i="3"/>
  <c r="C195" i="3"/>
  <c r="C152" i="3"/>
  <c r="C90" i="3"/>
  <c r="C55" i="3"/>
  <c r="C1" i="3"/>
  <c r="K114" i="6"/>
  <c r="F114" i="6"/>
  <c r="A114" i="6"/>
  <c r="L111" i="6"/>
  <c r="I111" i="6"/>
  <c r="E111" i="6"/>
  <c r="A111" i="6"/>
  <c r="K63" i="6"/>
  <c r="F63" i="6"/>
  <c r="A63" i="6"/>
  <c r="L60" i="6"/>
  <c r="I60" i="6"/>
  <c r="E60" i="6"/>
  <c r="A60" i="6"/>
  <c r="K6" i="6"/>
  <c r="F6" i="6"/>
  <c r="A6" i="6"/>
  <c r="L3" i="6"/>
  <c r="I3" i="6"/>
  <c r="E3" i="6"/>
  <c r="A3" i="6"/>
  <c r="K150" i="5"/>
  <c r="F150" i="5"/>
  <c r="A150" i="5"/>
  <c r="L147" i="5"/>
  <c r="I147" i="5"/>
  <c r="E147" i="5"/>
  <c r="A147" i="5"/>
  <c r="K117" i="5"/>
  <c r="F117" i="5"/>
  <c r="A117" i="5"/>
  <c r="L114" i="5"/>
  <c r="I114" i="5"/>
  <c r="E114" i="5"/>
  <c r="A114" i="5"/>
  <c r="K58" i="5"/>
  <c r="F58" i="5"/>
  <c r="A58" i="5"/>
  <c r="L55" i="5"/>
  <c r="I55" i="5"/>
  <c r="E55" i="5"/>
  <c r="A55" i="5"/>
  <c r="K6" i="5"/>
  <c r="F6" i="5"/>
  <c r="A6" i="5"/>
  <c r="L3" i="5"/>
  <c r="I3" i="5"/>
  <c r="E3" i="5"/>
  <c r="A3" i="5"/>
  <c r="K111" i="4"/>
  <c r="F111" i="4"/>
  <c r="A111" i="4"/>
  <c r="L108" i="4"/>
  <c r="I108" i="4"/>
  <c r="E108" i="4"/>
  <c r="A108" i="4"/>
  <c r="K68" i="4"/>
  <c r="F68" i="4"/>
  <c r="A68" i="4"/>
  <c r="L65" i="4"/>
  <c r="I65" i="4"/>
  <c r="E65" i="4"/>
  <c r="A65" i="4"/>
  <c r="K6" i="4"/>
  <c r="F6" i="4"/>
  <c r="A6" i="4"/>
  <c r="L3" i="4"/>
  <c r="I3" i="4"/>
  <c r="E3" i="4"/>
  <c r="A3" i="4"/>
  <c r="K241" i="3"/>
  <c r="F241" i="3"/>
  <c r="A241" i="3"/>
  <c r="L238" i="3"/>
  <c r="I238" i="3"/>
  <c r="E238" i="3"/>
  <c r="A238" i="3"/>
  <c r="K200" i="3"/>
  <c r="F200" i="3"/>
  <c r="A200" i="3"/>
  <c r="L197" i="3"/>
  <c r="I197" i="3"/>
  <c r="E197" i="3"/>
  <c r="A197" i="3"/>
  <c r="K157" i="3"/>
  <c r="F157" i="3"/>
  <c r="A157" i="3"/>
  <c r="L154" i="3"/>
  <c r="I154" i="3"/>
  <c r="E154" i="3"/>
  <c r="A154" i="3"/>
  <c r="K95" i="3"/>
  <c r="F95" i="3"/>
  <c r="A95" i="3"/>
  <c r="L92" i="3"/>
  <c r="I92" i="3"/>
  <c r="E92" i="3"/>
  <c r="A92" i="3"/>
  <c r="K60" i="3"/>
  <c r="F60" i="3"/>
  <c r="A60" i="3"/>
  <c r="L57" i="3"/>
  <c r="I57" i="3"/>
  <c r="E57" i="3"/>
  <c r="A57" i="3"/>
  <c r="E3" i="3"/>
  <c r="I3" i="3"/>
  <c r="L3" i="3"/>
  <c r="C199" i="5"/>
  <c r="C198" i="5"/>
  <c r="L236" i="3"/>
  <c r="C274" i="3"/>
  <c r="C273" i="3"/>
  <c r="C272" i="3"/>
  <c r="C271" i="3"/>
  <c r="C270" i="3"/>
  <c r="C59" i="9" s="1"/>
  <c r="C60" i="9" s="1"/>
  <c r="C265" i="3"/>
  <c r="C264" i="3"/>
  <c r="C261" i="3"/>
  <c r="C260" i="3"/>
  <c r="C259" i="3"/>
  <c r="C258" i="3"/>
  <c r="C257" i="3"/>
  <c r="C256" i="3"/>
  <c r="C253" i="3"/>
  <c r="C252" i="3"/>
  <c r="C251" i="3"/>
  <c r="C250" i="3"/>
  <c r="C249" i="3"/>
  <c r="C248" i="3"/>
  <c r="C247" i="3"/>
  <c r="C54" i="9" s="1"/>
  <c r="C55" i="9" s="1"/>
  <c r="L275" i="3"/>
  <c r="L276" i="3"/>
  <c r="L55" i="3"/>
  <c r="L195" i="3"/>
  <c r="L152" i="3"/>
  <c r="L90" i="3"/>
  <c r="C78" i="5"/>
  <c r="B78" i="9" s="1"/>
  <c r="C80" i="5"/>
  <c r="C19" i="5"/>
  <c r="B71" i="9" s="1"/>
  <c r="C99" i="5"/>
  <c r="C98" i="5"/>
  <c r="C166" i="5"/>
  <c r="C165" i="5"/>
  <c r="C164" i="5"/>
  <c r="C163" i="5"/>
  <c r="C194" i="5"/>
  <c r="C193" i="5"/>
  <c r="C192" i="5"/>
  <c r="C191" i="5"/>
  <c r="C190" i="5"/>
  <c r="C189" i="5"/>
  <c r="C188" i="5"/>
  <c r="C187" i="5"/>
  <c r="C184" i="5"/>
  <c r="C183" i="5"/>
  <c r="C182" i="5"/>
  <c r="C181" i="5"/>
  <c r="C180" i="5"/>
  <c r="C179" i="5"/>
  <c r="C175" i="5"/>
  <c r="C174" i="5"/>
  <c r="C173" i="5"/>
  <c r="C172" i="5"/>
  <c r="C171" i="5"/>
  <c r="C170" i="5"/>
  <c r="C160" i="5"/>
  <c r="C159" i="5"/>
  <c r="C158" i="5"/>
  <c r="C157" i="5"/>
  <c r="C156" i="5"/>
  <c r="C87" i="9" s="1"/>
  <c r="C88" i="9" s="1"/>
  <c r="C155" i="5"/>
  <c r="B87" i="9" s="1"/>
  <c r="C140" i="5"/>
  <c r="C139" i="5"/>
  <c r="C138" i="5"/>
  <c r="C137" i="5"/>
  <c r="C134" i="5"/>
  <c r="C133" i="5"/>
  <c r="C132" i="5"/>
  <c r="C131" i="5"/>
  <c r="C130" i="5"/>
  <c r="C129" i="5"/>
  <c r="C126" i="5"/>
  <c r="C82" i="9" s="1"/>
  <c r="C125" i="5"/>
  <c r="B82" i="9" s="1"/>
  <c r="C124" i="5"/>
  <c r="C123" i="5"/>
  <c r="C122" i="5"/>
  <c r="C121" i="5"/>
  <c r="C109" i="5"/>
  <c r="C108" i="5"/>
  <c r="C107" i="5"/>
  <c r="C106" i="5"/>
  <c r="C105" i="5"/>
  <c r="C104" i="5"/>
  <c r="C103" i="5"/>
  <c r="C81" i="9" s="1"/>
  <c r="C102" i="5"/>
  <c r="B81" i="9" s="1"/>
  <c r="C97" i="5"/>
  <c r="C96" i="5"/>
  <c r="C95" i="5"/>
  <c r="C94" i="5"/>
  <c r="C93" i="5"/>
  <c r="C80" i="9" s="1"/>
  <c r="C92" i="5"/>
  <c r="B80" i="9" s="1"/>
  <c r="C89" i="5"/>
  <c r="C88" i="5"/>
  <c r="C87" i="5"/>
  <c r="C86" i="5"/>
  <c r="C85" i="5"/>
  <c r="C79" i="9" s="1"/>
  <c r="C84" i="5"/>
  <c r="B79" i="9" s="1"/>
  <c r="C81" i="5"/>
  <c r="C79" i="5"/>
  <c r="C78" i="9" s="1"/>
  <c r="C75" i="5"/>
  <c r="C74" i="5"/>
  <c r="C73" i="5"/>
  <c r="C72" i="5"/>
  <c r="C71" i="5"/>
  <c r="C70" i="5"/>
  <c r="C67" i="5"/>
  <c r="C66" i="5"/>
  <c r="C65" i="5"/>
  <c r="C64" i="5"/>
  <c r="C63" i="5"/>
  <c r="C62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75" i="9" s="1"/>
  <c r="C27" i="5"/>
  <c r="B75" i="9" s="1"/>
  <c r="C26" i="5"/>
  <c r="C74" i="9" s="1"/>
  <c r="C25" i="5"/>
  <c r="B74" i="9" s="1"/>
  <c r="C24" i="5"/>
  <c r="C73" i="9" s="1"/>
  <c r="C23" i="5"/>
  <c r="B73" i="9" s="1"/>
  <c r="C22" i="5"/>
  <c r="C72" i="9" s="1"/>
  <c r="C20" i="5"/>
  <c r="C71" i="9" s="1"/>
  <c r="C14" i="5"/>
  <c r="C13" i="5"/>
  <c r="C12" i="5"/>
  <c r="C11" i="5"/>
  <c r="L1" i="5"/>
  <c r="L53" i="5"/>
  <c r="L112" i="5"/>
  <c r="L145" i="5"/>
  <c r="C124" i="6"/>
  <c r="C123" i="6"/>
  <c r="C39" i="6"/>
  <c r="C40" i="6"/>
  <c r="C41" i="6"/>
  <c r="C141" i="6"/>
  <c r="C140" i="6"/>
  <c r="C139" i="6"/>
  <c r="C138" i="6"/>
  <c r="C149" i="6"/>
  <c r="C148" i="6"/>
  <c r="C147" i="6"/>
  <c r="C146" i="6"/>
  <c r="C145" i="6"/>
  <c r="C144" i="6"/>
  <c r="C137" i="6"/>
  <c r="C136" i="6"/>
  <c r="C135" i="6"/>
  <c r="C134" i="6"/>
  <c r="C130" i="6"/>
  <c r="C129" i="6"/>
  <c r="C126" i="6"/>
  <c r="C125" i="6"/>
  <c r="C122" i="6"/>
  <c r="C121" i="6"/>
  <c r="C120" i="6"/>
  <c r="C119" i="6"/>
  <c r="C106" i="6"/>
  <c r="C105" i="6"/>
  <c r="C104" i="6"/>
  <c r="C103" i="6"/>
  <c r="C102" i="6"/>
  <c r="C101" i="6"/>
  <c r="C98" i="6"/>
  <c r="C97" i="6"/>
  <c r="C96" i="6"/>
  <c r="C95" i="6"/>
  <c r="C94" i="6"/>
  <c r="C93" i="6"/>
  <c r="C92" i="6"/>
  <c r="C91" i="6"/>
  <c r="C55" i="6"/>
  <c r="C54" i="6"/>
  <c r="C85" i="6"/>
  <c r="C84" i="6"/>
  <c r="C83" i="6"/>
  <c r="C82" i="6"/>
  <c r="C81" i="6"/>
  <c r="C80" i="6"/>
  <c r="C79" i="6"/>
  <c r="C78" i="6"/>
  <c r="C53" i="6"/>
  <c r="C52" i="6"/>
  <c r="C49" i="6"/>
  <c r="C48" i="6"/>
  <c r="C47" i="6"/>
  <c r="C46" i="6"/>
  <c r="C77" i="6"/>
  <c r="C76" i="6"/>
  <c r="C73" i="6"/>
  <c r="C72" i="6"/>
  <c r="C71" i="6"/>
  <c r="C70" i="6"/>
  <c r="C69" i="6"/>
  <c r="C68" i="6"/>
  <c r="C43" i="6"/>
  <c r="C42" i="6"/>
  <c r="C38" i="6"/>
  <c r="L1" i="6"/>
  <c r="L58" i="6"/>
  <c r="L109" i="6"/>
  <c r="F6" i="3"/>
  <c r="A6" i="3"/>
  <c r="A3" i="3"/>
  <c r="L1" i="3"/>
  <c r="K6" i="3"/>
  <c r="C96" i="4"/>
  <c r="C94" i="4"/>
  <c r="C101" i="4"/>
  <c r="C100" i="4"/>
  <c r="C99" i="4"/>
  <c r="C98" i="4"/>
  <c r="L106" i="4"/>
  <c r="L63" i="4"/>
  <c r="C164" i="4"/>
  <c r="C163" i="4"/>
  <c r="C162" i="4"/>
  <c r="C161" i="4"/>
  <c r="C143" i="4"/>
  <c r="C142" i="4"/>
  <c r="C141" i="4"/>
  <c r="C140" i="4"/>
  <c r="C137" i="4"/>
  <c r="C136" i="4"/>
  <c r="C135" i="4"/>
  <c r="C134" i="4"/>
  <c r="C131" i="4"/>
  <c r="C130" i="4"/>
  <c r="C129" i="4"/>
  <c r="C128" i="4"/>
  <c r="C127" i="4"/>
  <c r="C126" i="4"/>
  <c r="C158" i="4"/>
  <c r="C157" i="4"/>
  <c r="C156" i="4"/>
  <c r="C155" i="4"/>
  <c r="C123" i="4"/>
  <c r="C122" i="4"/>
  <c r="C121" i="4"/>
  <c r="C120" i="4"/>
  <c r="C119" i="4"/>
  <c r="C118" i="4"/>
  <c r="C117" i="4"/>
  <c r="C116" i="4"/>
  <c r="C152" i="4"/>
  <c r="C151" i="4"/>
  <c r="C150" i="4"/>
  <c r="C149" i="4"/>
  <c r="C97" i="4"/>
  <c r="C95" i="4"/>
  <c r="C91" i="4"/>
  <c r="C90" i="4"/>
  <c r="C89" i="4"/>
  <c r="C88" i="4"/>
  <c r="C85" i="4"/>
  <c r="C84" i="4"/>
  <c r="C83" i="4"/>
  <c r="C66" i="9" s="1"/>
  <c r="C82" i="4"/>
  <c r="B66" i="9" s="1"/>
  <c r="C79" i="4"/>
  <c r="C78" i="4"/>
  <c r="C77" i="4"/>
  <c r="C65" i="9" s="1"/>
  <c r="C76" i="4"/>
  <c r="B65" i="9" s="1"/>
  <c r="C73" i="4"/>
  <c r="C62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91" i="3" l="1"/>
  <c r="D53" i="2"/>
  <c r="E52" i="2"/>
  <c r="D52" i="2"/>
  <c r="J52" i="2"/>
  <c r="H52" i="2"/>
  <c r="G52" i="2"/>
  <c r="F52" i="2"/>
  <c r="I52" i="2"/>
  <c r="C192" i="3"/>
  <c r="J53" i="2"/>
  <c r="C45" i="9"/>
  <c r="E53" i="2"/>
  <c r="F53" i="2"/>
  <c r="C53" i="2"/>
  <c r="C223" i="3"/>
  <c r="C75" i="6"/>
  <c r="C40" i="9"/>
  <c r="C83" i="9"/>
  <c r="C34" i="9"/>
  <c r="H53" i="2"/>
  <c r="J30" i="2"/>
  <c r="J267" i="3"/>
  <c r="I21" i="2" s="1"/>
  <c r="G53" i="2"/>
  <c r="C31" i="2"/>
  <c r="C185" i="5"/>
  <c r="C30" i="2"/>
  <c r="C93" i="4"/>
  <c r="D57" i="6"/>
  <c r="C37" i="2" s="1"/>
  <c r="J89" i="6"/>
  <c r="I57" i="2" s="1"/>
  <c r="K89" i="6"/>
  <c r="J57" i="2" s="1"/>
  <c r="K168" i="4"/>
  <c r="J51" i="2" s="1"/>
  <c r="K147" i="4"/>
  <c r="J27" i="2" s="1"/>
  <c r="H88" i="6"/>
  <c r="G56" i="2" s="1"/>
  <c r="C200" i="5"/>
  <c r="C159" i="4"/>
  <c r="D234" i="3"/>
  <c r="C46" i="2" s="1"/>
  <c r="E234" i="3"/>
  <c r="D46" i="2" s="1"/>
  <c r="K153" i="6"/>
  <c r="J63" i="2" s="1"/>
  <c r="K137" i="3"/>
  <c r="J16" i="2" s="1"/>
  <c r="G137" i="3"/>
  <c r="F16" i="2" s="1"/>
  <c r="F137" i="3"/>
  <c r="E16" i="2" s="1"/>
  <c r="F152" i="6"/>
  <c r="E62" i="2" s="1"/>
  <c r="C92" i="4"/>
  <c r="C86" i="4"/>
  <c r="F266" i="3"/>
  <c r="E20" i="2" s="1"/>
  <c r="G234" i="3"/>
  <c r="F46" i="2" s="1"/>
  <c r="J182" i="3"/>
  <c r="I18" i="2" s="1"/>
  <c r="I182" i="3"/>
  <c r="H18" i="2" s="1"/>
  <c r="K183" i="3"/>
  <c r="J19" i="2" s="1"/>
  <c r="C180" i="3"/>
  <c r="K235" i="3"/>
  <c r="J47" i="2" s="1"/>
  <c r="J235" i="3"/>
  <c r="I47" i="2" s="1"/>
  <c r="H234" i="3"/>
  <c r="G46" i="2" s="1"/>
  <c r="D137" i="3"/>
  <c r="C16" i="2" s="1"/>
  <c r="F234" i="3"/>
  <c r="E46" i="2" s="1"/>
  <c r="C262" i="3"/>
  <c r="F267" i="3"/>
  <c r="E21" i="2" s="1"/>
  <c r="C81" i="4"/>
  <c r="C154" i="4"/>
  <c r="C142" i="5"/>
  <c r="J31" i="2"/>
  <c r="C143" i="6"/>
  <c r="D153" i="6"/>
  <c r="C63" i="2" s="1"/>
  <c r="H57" i="6"/>
  <c r="G37" i="2" s="1"/>
  <c r="J57" i="6"/>
  <c r="I37" i="2" s="1"/>
  <c r="D31" i="2"/>
  <c r="C83" i="5"/>
  <c r="C52" i="5"/>
  <c r="C160" i="4"/>
  <c r="F235" i="3"/>
  <c r="E47" i="2" s="1"/>
  <c r="D235" i="3"/>
  <c r="C47" i="2" s="1"/>
  <c r="J183" i="3"/>
  <c r="I19" i="2" s="1"/>
  <c r="F183" i="3"/>
  <c r="E19" i="2" s="1"/>
  <c r="D183" i="3"/>
  <c r="C19" i="2" s="1"/>
  <c r="E152" i="6"/>
  <c r="D62" i="2" s="1"/>
  <c r="I88" i="6"/>
  <c r="H56" i="2" s="1"/>
  <c r="G88" i="6"/>
  <c r="F56" i="2" s="1"/>
  <c r="C74" i="6"/>
  <c r="I56" i="6"/>
  <c r="H36" i="2" s="1"/>
  <c r="H56" i="6"/>
  <c r="G36" i="2" s="1"/>
  <c r="F30" i="2"/>
  <c r="C77" i="5"/>
  <c r="C51" i="5"/>
  <c r="F167" i="4"/>
  <c r="E50" i="2" s="1"/>
  <c r="C153" i="4"/>
  <c r="C144" i="4"/>
  <c r="C132" i="4"/>
  <c r="C102" i="4"/>
  <c r="G266" i="3"/>
  <c r="F20" i="2" s="1"/>
  <c r="J234" i="3"/>
  <c r="I46" i="2" s="1"/>
  <c r="I234" i="3"/>
  <c r="H46" i="2" s="1"/>
  <c r="H182" i="3"/>
  <c r="G18" i="2" s="1"/>
  <c r="E182" i="3"/>
  <c r="D18" i="2" s="1"/>
  <c r="C133" i="3"/>
  <c r="I138" i="3"/>
  <c r="H17" i="2" s="1"/>
  <c r="H138" i="3"/>
  <c r="G17" i="2" s="1"/>
  <c r="G138" i="3"/>
  <c r="F17" i="2" s="1"/>
  <c r="E138" i="3"/>
  <c r="D17" i="2" s="1"/>
  <c r="G56" i="6"/>
  <c r="F36" i="2" s="1"/>
  <c r="I53" i="2"/>
  <c r="C186" i="5"/>
  <c r="H31" i="2"/>
  <c r="E31" i="2"/>
  <c r="I30" i="2"/>
  <c r="E30" i="2"/>
  <c r="C110" i="5"/>
  <c r="G31" i="2"/>
  <c r="I31" i="2"/>
  <c r="C176" i="5"/>
  <c r="C18" i="5"/>
  <c r="C42" i="5" s="1"/>
  <c r="C201" i="5"/>
  <c r="C161" i="5"/>
  <c r="C111" i="5"/>
  <c r="C16" i="5"/>
  <c r="C135" i="5"/>
  <c r="C15" i="5"/>
  <c r="C141" i="5"/>
  <c r="C82" i="5"/>
  <c r="C136" i="5"/>
  <c r="C128" i="5"/>
  <c r="C69" i="5"/>
  <c r="C68" i="5"/>
  <c r="C76" i="5"/>
  <c r="C134" i="3"/>
  <c r="H183" i="3"/>
  <c r="G19" i="2" s="1"/>
  <c r="G183" i="3"/>
  <c r="F19" i="2" s="1"/>
  <c r="H235" i="3"/>
  <c r="G47" i="2" s="1"/>
  <c r="G235" i="3"/>
  <c r="F47" i="2" s="1"/>
  <c r="H267" i="3"/>
  <c r="G21" i="2" s="1"/>
  <c r="D267" i="3"/>
  <c r="C21" i="2" s="1"/>
  <c r="C103" i="4"/>
  <c r="G147" i="4"/>
  <c r="F27" i="2" s="1"/>
  <c r="C133" i="4"/>
  <c r="I147" i="4"/>
  <c r="H27" i="2" s="1"/>
  <c r="C145" i="4"/>
  <c r="C91" i="5"/>
  <c r="F31" i="2"/>
  <c r="C162" i="5"/>
  <c r="F57" i="6"/>
  <c r="E37" i="2" s="1"/>
  <c r="H89" i="6"/>
  <c r="G57" i="2" s="1"/>
  <c r="D89" i="6"/>
  <c r="C57" i="2" s="1"/>
  <c r="F89" i="6"/>
  <c r="E57" i="2" s="1"/>
  <c r="G89" i="6"/>
  <c r="F57" i="2" s="1"/>
  <c r="H153" i="6"/>
  <c r="G63" i="2" s="1"/>
  <c r="I153" i="6"/>
  <c r="H63" i="2" s="1"/>
  <c r="G153" i="6"/>
  <c r="F63" i="2" s="1"/>
  <c r="E153" i="6"/>
  <c r="D63" i="2" s="1"/>
  <c r="C151" i="6"/>
  <c r="K152" i="6"/>
  <c r="J62" i="2" s="1"/>
  <c r="D152" i="6"/>
  <c r="C62" i="2" s="1"/>
  <c r="J153" i="6"/>
  <c r="I63" i="2" s="1"/>
  <c r="F153" i="6"/>
  <c r="E63" i="2" s="1"/>
  <c r="C128" i="6"/>
  <c r="C100" i="6"/>
  <c r="C87" i="6"/>
  <c r="E89" i="6"/>
  <c r="D57" i="2" s="1"/>
  <c r="I89" i="6"/>
  <c r="H57" i="2" s="1"/>
  <c r="C51" i="6"/>
  <c r="C45" i="6"/>
  <c r="I57" i="6"/>
  <c r="H37" i="2" s="1"/>
  <c r="E57" i="6"/>
  <c r="D37" i="2" s="1"/>
  <c r="K57" i="6"/>
  <c r="J37" i="2" s="1"/>
  <c r="G57" i="6"/>
  <c r="F37" i="2" s="1"/>
  <c r="C36" i="6"/>
  <c r="D35" i="2"/>
  <c r="B35" i="2" s="1"/>
  <c r="B33" i="2"/>
  <c r="C177" i="5"/>
  <c r="C101" i="5"/>
  <c r="K144" i="5"/>
  <c r="J29" i="2" s="1"/>
  <c r="D144" i="5"/>
  <c r="C29" i="2" s="1"/>
  <c r="E144" i="5"/>
  <c r="D29" i="2" s="1"/>
  <c r="F144" i="5"/>
  <c r="E29" i="2" s="1"/>
  <c r="G144" i="5"/>
  <c r="F29" i="2" s="1"/>
  <c r="J144" i="5"/>
  <c r="I29" i="2" s="1"/>
  <c r="C166" i="4"/>
  <c r="J168" i="4"/>
  <c r="I51" i="2" s="1"/>
  <c r="H168" i="4"/>
  <c r="G51" i="2" s="1"/>
  <c r="I168" i="4"/>
  <c r="H51" i="2" s="1"/>
  <c r="G168" i="4"/>
  <c r="F51" i="2" s="1"/>
  <c r="F168" i="4"/>
  <c r="E51" i="2" s="1"/>
  <c r="E168" i="4"/>
  <c r="D51" i="2" s="1"/>
  <c r="D168" i="4"/>
  <c r="C51" i="2" s="1"/>
  <c r="C139" i="4"/>
  <c r="H147" i="4"/>
  <c r="G27" i="2" s="1"/>
  <c r="E147" i="4"/>
  <c r="D27" i="2" s="1"/>
  <c r="C125" i="4"/>
  <c r="J147" i="4"/>
  <c r="I27" i="2" s="1"/>
  <c r="D147" i="4"/>
  <c r="C27" i="2" s="1"/>
  <c r="F147" i="4"/>
  <c r="E27" i="2" s="1"/>
  <c r="C87" i="4"/>
  <c r="H105" i="4"/>
  <c r="G25" i="2" s="1"/>
  <c r="J105" i="4"/>
  <c r="I25" i="2" s="1"/>
  <c r="I105" i="4"/>
  <c r="H25" i="2" s="1"/>
  <c r="K105" i="4"/>
  <c r="J25" i="2" s="1"/>
  <c r="F105" i="4"/>
  <c r="E25" i="2" s="1"/>
  <c r="D105" i="4"/>
  <c r="C25" i="2" s="1"/>
  <c r="C75" i="4"/>
  <c r="C12" i="4"/>
  <c r="C64" i="9" s="1"/>
  <c r="C67" i="9" s="1"/>
  <c r="G105" i="4"/>
  <c r="F25" i="2" s="1"/>
  <c r="E105" i="4"/>
  <c r="D25" i="2" s="1"/>
  <c r="C276" i="3"/>
  <c r="K267" i="3"/>
  <c r="J21" i="2" s="1"/>
  <c r="C255" i="3"/>
  <c r="G267" i="3"/>
  <c r="F21" i="2" s="1"/>
  <c r="E267" i="3"/>
  <c r="D21" i="2" s="1"/>
  <c r="K266" i="3"/>
  <c r="J20" i="2" s="1"/>
  <c r="D266" i="3"/>
  <c r="C20" i="2" s="1"/>
  <c r="I267" i="3"/>
  <c r="H21" i="2" s="1"/>
  <c r="C231" i="3"/>
  <c r="I235" i="3"/>
  <c r="H47" i="2" s="1"/>
  <c r="E235" i="3"/>
  <c r="D47" i="2" s="1"/>
  <c r="B45" i="2"/>
  <c r="C216" i="3"/>
  <c r="C210" i="3"/>
  <c r="C181" i="3"/>
  <c r="C173" i="3"/>
  <c r="I183" i="3"/>
  <c r="H19" i="2" s="1"/>
  <c r="E183" i="3"/>
  <c r="D19" i="2" s="1"/>
  <c r="C149" i="3"/>
  <c r="B41" i="2"/>
  <c r="C126" i="3"/>
  <c r="J138" i="3"/>
  <c r="I17" i="2" s="1"/>
  <c r="F138" i="3"/>
  <c r="E17" i="2" s="1"/>
  <c r="D138" i="3"/>
  <c r="C17" i="2" s="1"/>
  <c r="C117" i="3"/>
  <c r="D15" i="2"/>
  <c r="B15" i="2" s="1"/>
  <c r="C24" i="3"/>
  <c r="C89" i="3"/>
  <c r="C13" i="2"/>
  <c r="B13" i="2" s="1"/>
  <c r="C150" i="6"/>
  <c r="J152" i="6"/>
  <c r="I62" i="2" s="1"/>
  <c r="I152" i="6"/>
  <c r="H62" i="2" s="1"/>
  <c r="G152" i="6"/>
  <c r="F62" i="2" s="1"/>
  <c r="C142" i="6"/>
  <c r="H152" i="6"/>
  <c r="B60" i="2"/>
  <c r="C127" i="6"/>
  <c r="C131" i="6"/>
  <c r="C99" i="6"/>
  <c r="F58" i="2"/>
  <c r="B58" i="2" s="1"/>
  <c r="C107" i="6"/>
  <c r="C86" i="6"/>
  <c r="J88" i="6"/>
  <c r="I56" i="2" s="1"/>
  <c r="F88" i="6"/>
  <c r="E56" i="2" s="1"/>
  <c r="D88" i="6"/>
  <c r="E88" i="6"/>
  <c r="D56" i="2" s="1"/>
  <c r="C50" i="6"/>
  <c r="C44" i="6"/>
  <c r="F56" i="6"/>
  <c r="E36" i="2" s="1"/>
  <c r="K56" i="6"/>
  <c r="J36" i="2" s="1"/>
  <c r="J56" i="6"/>
  <c r="I36" i="2" s="1"/>
  <c r="D56" i="6"/>
  <c r="E56" i="6"/>
  <c r="D36" i="2" s="1"/>
  <c r="B54" i="2"/>
  <c r="B32" i="2"/>
  <c r="G30" i="2"/>
  <c r="H30" i="2"/>
  <c r="C127" i="5"/>
  <c r="C100" i="5"/>
  <c r="C90" i="5"/>
  <c r="I143" i="5"/>
  <c r="H28" i="2" s="1"/>
  <c r="J143" i="5"/>
  <c r="I28" i="2" s="1"/>
  <c r="E143" i="5"/>
  <c r="D28" i="2" s="1"/>
  <c r="C17" i="5"/>
  <c r="C41" i="5" s="1"/>
  <c r="I167" i="4"/>
  <c r="H50" i="2" s="1"/>
  <c r="G167" i="4"/>
  <c r="F50" i="2" s="1"/>
  <c r="C165" i="4"/>
  <c r="K167" i="4"/>
  <c r="J50" i="2" s="1"/>
  <c r="J167" i="4"/>
  <c r="I50" i="2" s="1"/>
  <c r="H167" i="4"/>
  <c r="G50" i="2" s="1"/>
  <c r="D167" i="4"/>
  <c r="C50" i="2" s="1"/>
  <c r="E167" i="4"/>
  <c r="D50" i="2" s="1"/>
  <c r="I146" i="4"/>
  <c r="H26" i="2" s="1"/>
  <c r="H146" i="4"/>
  <c r="G26" i="2" s="1"/>
  <c r="E146" i="4"/>
  <c r="D26" i="2" s="1"/>
  <c r="C138" i="4"/>
  <c r="C124" i="4"/>
  <c r="C80" i="4"/>
  <c r="F104" i="4"/>
  <c r="E24" i="2" s="1"/>
  <c r="E104" i="4"/>
  <c r="D24" i="2" s="1"/>
  <c r="G104" i="4"/>
  <c r="F24" i="2" s="1"/>
  <c r="J104" i="4"/>
  <c r="I24" i="2" s="1"/>
  <c r="I104" i="4"/>
  <c r="H24" i="2" s="1"/>
  <c r="H104" i="4"/>
  <c r="G24" i="2" s="1"/>
  <c r="B22" i="2"/>
  <c r="C275" i="3"/>
  <c r="C277" i="3"/>
  <c r="J266" i="3"/>
  <c r="I20" i="2" s="1"/>
  <c r="I266" i="3"/>
  <c r="H20" i="2" s="1"/>
  <c r="H266" i="3"/>
  <c r="G20" i="2" s="1"/>
  <c r="C254" i="3"/>
  <c r="E266" i="3"/>
  <c r="C230" i="3"/>
  <c r="C222" i="3"/>
  <c r="K234" i="3"/>
  <c r="J46" i="2" s="1"/>
  <c r="E44" i="2"/>
  <c r="B44" i="2" s="1"/>
  <c r="C215" i="3"/>
  <c r="C209" i="3"/>
  <c r="B42" i="2"/>
  <c r="C193" i="3"/>
  <c r="K182" i="3"/>
  <c r="J18" i="2" s="1"/>
  <c r="D182" i="3"/>
  <c r="C18" i="2" s="1"/>
  <c r="C172" i="3"/>
  <c r="G182" i="3"/>
  <c r="F18" i="2" s="1"/>
  <c r="F182" i="3"/>
  <c r="E18" i="2" s="1"/>
  <c r="C148" i="3"/>
  <c r="C40" i="2"/>
  <c r="B40" i="2" s="1"/>
  <c r="C150" i="3"/>
  <c r="C125" i="3"/>
  <c r="J137" i="3"/>
  <c r="I16" i="2" s="1"/>
  <c r="I137" i="3"/>
  <c r="H16" i="2" s="1"/>
  <c r="H137" i="3"/>
  <c r="G16" i="2" s="1"/>
  <c r="E137" i="3"/>
  <c r="D16" i="2" s="1"/>
  <c r="C116" i="3"/>
  <c r="B14" i="2"/>
  <c r="C23" i="3"/>
  <c r="C12" i="2"/>
  <c r="F12" i="2"/>
  <c r="H12" i="2"/>
  <c r="J12" i="2"/>
  <c r="C23" i="2"/>
  <c r="B23" i="2" s="1"/>
  <c r="C278" i="3"/>
  <c r="B55" i="2"/>
  <c r="E61" i="2"/>
  <c r="B61" i="2" s="1"/>
  <c r="C132" i="6"/>
  <c r="D59" i="2"/>
  <c r="C108" i="6"/>
  <c r="B43" i="2"/>
  <c r="C263" i="3"/>
  <c r="C151" i="3"/>
  <c r="C194" i="3"/>
  <c r="G146" i="4"/>
  <c r="F26" i="2" s="1"/>
  <c r="C34" i="2"/>
  <c r="B34" i="2" s="1"/>
  <c r="C35" i="6"/>
  <c r="F146" i="4"/>
  <c r="E26" i="2" s="1"/>
  <c r="H144" i="5"/>
  <c r="I144" i="5"/>
  <c r="H29" i="2" s="1"/>
  <c r="C11" i="4"/>
  <c r="F143" i="5"/>
  <c r="E28" i="2" s="1"/>
  <c r="H143" i="5"/>
  <c r="G28" i="2" s="1"/>
  <c r="K143" i="5"/>
  <c r="J28" i="2" s="1"/>
  <c r="K146" i="4"/>
  <c r="J26" i="2" s="1"/>
  <c r="J146" i="4"/>
  <c r="I26" i="2" s="1"/>
  <c r="D146" i="4"/>
  <c r="K104" i="4"/>
  <c r="J24" i="2" s="1"/>
  <c r="D143" i="5"/>
  <c r="G143" i="5"/>
  <c r="F28" i="2" s="1"/>
  <c r="B64" i="9" l="1"/>
  <c r="C74" i="4"/>
  <c r="C91" i="9"/>
  <c r="C195" i="5"/>
  <c r="C168" i="5"/>
  <c r="J65" i="2"/>
  <c r="I65" i="2"/>
  <c r="B50" i="2"/>
  <c r="H64" i="2"/>
  <c r="G65" i="2"/>
  <c r="C196" i="5"/>
  <c r="I38" i="2"/>
  <c r="B53" i="2"/>
  <c r="B31" i="2"/>
  <c r="H65" i="2"/>
  <c r="B21" i="2"/>
  <c r="B51" i="2"/>
  <c r="F65" i="2"/>
  <c r="B63" i="2"/>
  <c r="C153" i="6"/>
  <c r="C89" i="6"/>
  <c r="B57" i="2"/>
  <c r="B37" i="2"/>
  <c r="C57" i="6"/>
  <c r="J39" i="2"/>
  <c r="F39" i="2"/>
  <c r="C65" i="2"/>
  <c r="C168" i="4"/>
  <c r="B27" i="2"/>
  <c r="C147" i="4"/>
  <c r="I39" i="2"/>
  <c r="H39" i="2"/>
  <c r="E39" i="2"/>
  <c r="B25" i="2"/>
  <c r="C105" i="4"/>
  <c r="C267" i="3"/>
  <c r="C235" i="3"/>
  <c r="D65" i="2"/>
  <c r="B47" i="2"/>
  <c r="B19" i="2"/>
  <c r="C183" i="3"/>
  <c r="B17" i="2"/>
  <c r="C138" i="3"/>
  <c r="G62" i="2"/>
  <c r="B62" i="2" s="1"/>
  <c r="C152" i="6"/>
  <c r="F64" i="2"/>
  <c r="E64" i="2"/>
  <c r="C56" i="2"/>
  <c r="B56" i="2" s="1"/>
  <c r="C88" i="6"/>
  <c r="C36" i="2"/>
  <c r="B36" i="2" s="1"/>
  <c r="C56" i="6"/>
  <c r="D30" i="2"/>
  <c r="B30" i="2" s="1"/>
  <c r="C167" i="5"/>
  <c r="E38" i="2"/>
  <c r="D64" i="2"/>
  <c r="J64" i="2"/>
  <c r="I64" i="2"/>
  <c r="C167" i="4"/>
  <c r="H38" i="2"/>
  <c r="D20" i="2"/>
  <c r="B20" i="2" s="1"/>
  <c r="C266" i="3"/>
  <c r="B46" i="2"/>
  <c r="C234" i="3"/>
  <c r="B18" i="2"/>
  <c r="C182" i="3"/>
  <c r="G38" i="2"/>
  <c r="B16" i="2"/>
  <c r="C137" i="3"/>
  <c r="F38" i="2"/>
  <c r="J38" i="2"/>
  <c r="C88" i="3"/>
  <c r="D12" i="2"/>
  <c r="B12" i="2" s="1"/>
  <c r="C28" i="2"/>
  <c r="B28" i="2" s="1"/>
  <c r="C143" i="5"/>
  <c r="C26" i="2"/>
  <c r="B26" i="2" s="1"/>
  <c r="C146" i="4"/>
  <c r="D39" i="2"/>
  <c r="C52" i="2"/>
  <c r="D104" i="4"/>
  <c r="G29" i="2"/>
  <c r="C144" i="5"/>
  <c r="B59" i="2"/>
  <c r="E65" i="2"/>
  <c r="C39" i="2"/>
  <c r="J10" i="2" l="1"/>
  <c r="D38" i="2"/>
  <c r="D10" i="2" s="1"/>
  <c r="J11" i="2"/>
  <c r="I10" i="2"/>
  <c r="F11" i="2"/>
  <c r="I11" i="2"/>
  <c r="H10" i="2"/>
  <c r="H11" i="2"/>
  <c r="B65" i="2"/>
  <c r="D11" i="2"/>
  <c r="G64" i="2"/>
  <c r="G10" i="2" s="1"/>
  <c r="F10" i="2"/>
  <c r="E10" i="2"/>
  <c r="E11" i="2"/>
  <c r="G39" i="2"/>
  <c r="G11" i="2" s="1"/>
  <c r="B29" i="2"/>
  <c r="C24" i="2"/>
  <c r="C104" i="4"/>
  <c r="B52" i="2"/>
  <c r="C64" i="2"/>
  <c r="C11" i="2"/>
  <c r="B64" i="2" l="1"/>
  <c r="B39" i="2"/>
  <c r="B11" i="2"/>
  <c r="H6" i="2" s="1"/>
  <c r="B24" i="2"/>
  <c r="C38" i="2"/>
  <c r="L6" i="3" l="1"/>
  <c r="L200" i="3"/>
  <c r="L58" i="5"/>
  <c r="L95" i="3"/>
  <c r="L6" i="4"/>
  <c r="L6" i="6"/>
  <c r="L111" i="4"/>
  <c r="L150" i="5"/>
  <c r="L114" i="6"/>
  <c r="L60" i="3"/>
  <c r="L157" i="3"/>
  <c r="L241" i="3"/>
  <c r="L68" i="4"/>
  <c r="L6" i="5"/>
  <c r="L117" i="5"/>
  <c r="L63" i="6"/>
  <c r="C10" i="2"/>
  <c r="B10" i="2" s="1"/>
  <c r="B38" i="2"/>
</calcChain>
</file>

<file path=xl/sharedStrings.xml><?xml version="1.0" encoding="utf-8"?>
<sst xmlns="http://schemas.openxmlformats.org/spreadsheetml/2006/main" count="1075" uniqueCount="657">
  <si>
    <t>折込部数表</t>
    <rPh sb="0" eb="2">
      <t>オリコミ</t>
    </rPh>
    <rPh sb="2" eb="4">
      <t>ブスウ</t>
    </rPh>
    <rPh sb="4" eb="5">
      <t>ヒョウ</t>
    </rPh>
    <phoneticPr fontId="5"/>
  </si>
  <si>
    <t>販売店名</t>
    <rPh sb="0" eb="2">
      <t>ハンバイ</t>
    </rPh>
    <rPh sb="2" eb="4">
      <t>テンメイ</t>
    </rPh>
    <phoneticPr fontId="5"/>
  </si>
  <si>
    <t>合計</t>
    <rPh sb="0" eb="2">
      <t>ゴウケイ</t>
    </rPh>
    <phoneticPr fontId="5"/>
  </si>
  <si>
    <t>毎日</t>
    <rPh sb="0" eb="2">
      <t>マイニチ</t>
    </rPh>
    <phoneticPr fontId="5"/>
  </si>
  <si>
    <t>民報</t>
    <rPh sb="0" eb="1">
      <t>ミン</t>
    </rPh>
    <rPh sb="1" eb="2">
      <t>ホウ</t>
    </rPh>
    <phoneticPr fontId="5"/>
  </si>
  <si>
    <t>朝日</t>
    <rPh sb="0" eb="2">
      <t>アサヒ</t>
    </rPh>
    <phoneticPr fontId="5"/>
  </si>
  <si>
    <t>読売</t>
    <rPh sb="0" eb="2">
      <t>ヨミウリ</t>
    </rPh>
    <phoneticPr fontId="5"/>
  </si>
  <si>
    <t>民友</t>
    <rPh sb="0" eb="1">
      <t>ミン</t>
    </rPh>
    <rPh sb="1" eb="2">
      <t>ユウ</t>
    </rPh>
    <phoneticPr fontId="5"/>
  </si>
  <si>
    <t>日経</t>
    <rPh sb="0" eb="2">
      <t>ニッケイ</t>
    </rPh>
    <phoneticPr fontId="5"/>
  </si>
  <si>
    <t>河北</t>
    <rPh sb="0" eb="2">
      <t>カホク</t>
    </rPh>
    <phoneticPr fontId="5"/>
  </si>
  <si>
    <t>郡山市</t>
  </si>
  <si>
    <t>毎民南部</t>
    <rPh sb="0" eb="1">
      <t>マイ</t>
    </rPh>
    <rPh sb="1" eb="2">
      <t>ミン</t>
    </rPh>
    <rPh sb="2" eb="4">
      <t>ナンブ</t>
    </rPh>
    <phoneticPr fontId="5"/>
  </si>
  <si>
    <t>　（小山田支店）</t>
    <rPh sb="5" eb="7">
      <t>シテン</t>
    </rPh>
    <phoneticPr fontId="5"/>
  </si>
  <si>
    <t>　（大槻支店）</t>
    <rPh sb="4" eb="6">
      <t>シテン</t>
    </rPh>
    <phoneticPr fontId="5"/>
  </si>
  <si>
    <t>読売中央</t>
    <rPh sb="1" eb="2">
      <t>ウ</t>
    </rPh>
    <phoneticPr fontId="5"/>
  </si>
  <si>
    <t>読売富久山</t>
    <rPh sb="1" eb="2">
      <t>ウ</t>
    </rPh>
    <phoneticPr fontId="5"/>
  </si>
  <si>
    <t>読売東口</t>
    <rPh sb="1" eb="2">
      <t>ウリ</t>
    </rPh>
    <phoneticPr fontId="5"/>
  </si>
  <si>
    <t>読売北部</t>
    <rPh sb="1" eb="2">
      <t>ウリ</t>
    </rPh>
    <phoneticPr fontId="5"/>
  </si>
  <si>
    <t>朝日開成</t>
  </si>
  <si>
    <t>朝日南部</t>
  </si>
  <si>
    <t>日経</t>
  </si>
  <si>
    <t>読売三穂田</t>
    <rPh sb="0" eb="1">
      <t>ヨ</t>
    </rPh>
    <rPh sb="1" eb="2">
      <t>ウリ</t>
    </rPh>
    <rPh sb="2" eb="3">
      <t>ミ</t>
    </rPh>
    <rPh sb="3" eb="4">
      <t>ホ</t>
    </rPh>
    <rPh sb="4" eb="5">
      <t>タ</t>
    </rPh>
    <phoneticPr fontId="5"/>
  </si>
  <si>
    <t>湖南斎藤</t>
    <rPh sb="0" eb="2">
      <t>コナン</t>
    </rPh>
    <rPh sb="2" eb="4">
      <t>サイトウ</t>
    </rPh>
    <phoneticPr fontId="5"/>
  </si>
  <si>
    <t>湖南小檜山</t>
    <rPh sb="0" eb="2">
      <t>コナン</t>
    </rPh>
    <rPh sb="2" eb="3">
      <t>コ</t>
    </rPh>
    <rPh sb="3" eb="5">
      <t>ヒヤマ</t>
    </rPh>
    <phoneticPr fontId="5"/>
  </si>
  <si>
    <t>郡山市計</t>
    <rPh sb="0" eb="3">
      <t>コオリヤマシ</t>
    </rPh>
    <rPh sb="3" eb="4">
      <t>ケイ</t>
    </rPh>
    <phoneticPr fontId="5"/>
  </si>
  <si>
    <t>読売西部</t>
    <rPh sb="0" eb="1">
      <t>ヨ</t>
    </rPh>
    <rPh sb="1" eb="2">
      <t>ウリ</t>
    </rPh>
    <rPh sb="2" eb="4">
      <t>セイブ</t>
    </rPh>
    <phoneticPr fontId="5"/>
  </si>
  <si>
    <t>読売東部</t>
    <rPh sb="0" eb="1">
      <t>ヨ</t>
    </rPh>
    <rPh sb="1" eb="2">
      <t>ウリ</t>
    </rPh>
    <rPh sb="2" eb="4">
      <t>トウブ</t>
    </rPh>
    <phoneticPr fontId="5"/>
  </si>
  <si>
    <t>読売北部</t>
    <rPh sb="0" eb="1">
      <t>ヨ</t>
    </rPh>
    <rPh sb="1" eb="2">
      <t>ウリ</t>
    </rPh>
    <rPh sb="2" eb="4">
      <t>ホクブ</t>
    </rPh>
    <phoneticPr fontId="5"/>
  </si>
  <si>
    <t>朝日北部</t>
    <rPh sb="0" eb="1">
      <t>アサ</t>
    </rPh>
    <rPh sb="1" eb="2">
      <t>ヒ</t>
    </rPh>
    <rPh sb="2" eb="4">
      <t>ホクブ</t>
    </rPh>
    <phoneticPr fontId="5"/>
  </si>
  <si>
    <t>朝日東部</t>
    <rPh sb="0" eb="1">
      <t>アサ</t>
    </rPh>
    <rPh sb="1" eb="2">
      <t>ヒ</t>
    </rPh>
    <rPh sb="2" eb="4">
      <t>トウブ</t>
    </rPh>
    <phoneticPr fontId="5"/>
  </si>
  <si>
    <t>須賀川市計</t>
    <rPh sb="0" eb="3">
      <t>スカガワ</t>
    </rPh>
    <rPh sb="3" eb="4">
      <t>シ</t>
    </rPh>
    <rPh sb="4" eb="5">
      <t>ケイ</t>
    </rPh>
    <phoneticPr fontId="5"/>
  </si>
  <si>
    <t>三春町</t>
    <rPh sb="0" eb="2">
      <t>ミハル</t>
    </rPh>
    <rPh sb="2" eb="3">
      <t>マチ</t>
    </rPh>
    <phoneticPr fontId="5"/>
  </si>
  <si>
    <t>小野町</t>
    <rPh sb="0" eb="3">
      <t>オノマチ</t>
    </rPh>
    <phoneticPr fontId="5"/>
  </si>
  <si>
    <t>小野町計</t>
    <rPh sb="0" eb="2">
      <t>オノ</t>
    </rPh>
    <rPh sb="2" eb="3">
      <t>マチ</t>
    </rPh>
    <rPh sb="3" eb="4">
      <t>ケイ</t>
    </rPh>
    <phoneticPr fontId="5"/>
  </si>
  <si>
    <t>田村郡計</t>
    <rPh sb="0" eb="2">
      <t>タムラ</t>
    </rPh>
    <rPh sb="2" eb="3">
      <t>グン</t>
    </rPh>
    <rPh sb="3" eb="4">
      <t>ケイ</t>
    </rPh>
    <phoneticPr fontId="5"/>
  </si>
  <si>
    <t>朝日庄司</t>
    <rPh sb="0" eb="2">
      <t>アサヒ</t>
    </rPh>
    <rPh sb="2" eb="4">
      <t>ショウジ</t>
    </rPh>
    <phoneticPr fontId="5"/>
  </si>
  <si>
    <t>白河市計</t>
    <rPh sb="0" eb="3">
      <t>シラカワシ</t>
    </rPh>
    <rPh sb="3" eb="4">
      <t>ケイ</t>
    </rPh>
    <phoneticPr fontId="5"/>
  </si>
  <si>
    <t>矢吹町</t>
    <rPh sb="0" eb="3">
      <t>ヤブキマチ</t>
    </rPh>
    <phoneticPr fontId="5"/>
  </si>
  <si>
    <t>渡辺</t>
    <rPh sb="0" eb="2">
      <t>ワタナベ</t>
    </rPh>
    <phoneticPr fontId="5"/>
  </si>
  <si>
    <t>鈴木</t>
    <rPh sb="0" eb="2">
      <t>スズキ</t>
    </rPh>
    <phoneticPr fontId="5"/>
  </si>
  <si>
    <t>泉崎村</t>
    <rPh sb="0" eb="3">
      <t>イズミザキムラ</t>
    </rPh>
    <phoneticPr fontId="5"/>
  </si>
  <si>
    <t>泉崎村計</t>
    <rPh sb="0" eb="1">
      <t>イズミ</t>
    </rPh>
    <rPh sb="1" eb="2">
      <t>サキ</t>
    </rPh>
    <rPh sb="2" eb="3">
      <t>ムラ</t>
    </rPh>
    <rPh sb="3" eb="4">
      <t>ケイ</t>
    </rPh>
    <phoneticPr fontId="5"/>
  </si>
  <si>
    <t>西白河郡計</t>
    <rPh sb="0" eb="1">
      <t>ニシ</t>
    </rPh>
    <rPh sb="1" eb="3">
      <t>シラカワ</t>
    </rPh>
    <rPh sb="3" eb="4">
      <t>グン</t>
    </rPh>
    <rPh sb="4" eb="5">
      <t>ケイ</t>
    </rPh>
    <phoneticPr fontId="5"/>
  </si>
  <si>
    <t>石川町</t>
    <rPh sb="0" eb="3">
      <t>イシカワマチ</t>
    </rPh>
    <phoneticPr fontId="5"/>
  </si>
  <si>
    <t>石川町計</t>
    <rPh sb="0" eb="3">
      <t>イシカワマチ</t>
    </rPh>
    <rPh sb="3" eb="4">
      <t>ケイ</t>
    </rPh>
    <phoneticPr fontId="5"/>
  </si>
  <si>
    <t>浅川町</t>
    <rPh sb="0" eb="3">
      <t>アサカワマチ</t>
    </rPh>
    <phoneticPr fontId="5"/>
  </si>
  <si>
    <t>山野辺</t>
    <rPh sb="0" eb="3">
      <t>ヤマノベ</t>
    </rPh>
    <phoneticPr fontId="5"/>
  </si>
  <si>
    <t>古殿町</t>
    <rPh sb="0" eb="3">
      <t>フルドノマチ</t>
    </rPh>
    <phoneticPr fontId="5"/>
  </si>
  <si>
    <t>常盤</t>
    <rPh sb="0" eb="2">
      <t>トキワ</t>
    </rPh>
    <phoneticPr fontId="5"/>
  </si>
  <si>
    <t>石川郡計</t>
    <rPh sb="0" eb="3">
      <t>イシカワグン</t>
    </rPh>
    <rPh sb="3" eb="4">
      <t>ケイ</t>
    </rPh>
    <phoneticPr fontId="5"/>
  </si>
  <si>
    <t>棚倉町</t>
    <rPh sb="0" eb="1">
      <t>タナ</t>
    </rPh>
    <rPh sb="1" eb="3">
      <t>クラマチ</t>
    </rPh>
    <phoneticPr fontId="5"/>
  </si>
  <si>
    <t>棚倉町計</t>
    <rPh sb="0" eb="2">
      <t>タナクラ</t>
    </rPh>
    <rPh sb="2" eb="3">
      <t>イシカワマチ</t>
    </rPh>
    <rPh sb="3" eb="4">
      <t>ケイ</t>
    </rPh>
    <phoneticPr fontId="5"/>
  </si>
  <si>
    <t>矢祭町</t>
    <rPh sb="0" eb="3">
      <t>ヤマツリマチ</t>
    </rPh>
    <phoneticPr fontId="5"/>
  </si>
  <si>
    <t>塙町</t>
    <rPh sb="0" eb="2">
      <t>ハナワマチ</t>
    </rPh>
    <phoneticPr fontId="5"/>
  </si>
  <si>
    <t>塙町計</t>
    <rPh sb="0" eb="1">
      <t>ハナワ</t>
    </rPh>
    <rPh sb="1" eb="2">
      <t>イシカワマチ</t>
    </rPh>
    <rPh sb="2" eb="3">
      <t>ケイ</t>
    </rPh>
    <phoneticPr fontId="5"/>
  </si>
  <si>
    <t>鮫川村</t>
    <rPh sb="0" eb="3">
      <t>サメガワムラ</t>
    </rPh>
    <phoneticPr fontId="5"/>
  </si>
  <si>
    <t>早川</t>
    <rPh sb="0" eb="2">
      <t>ハヤカワ</t>
    </rPh>
    <phoneticPr fontId="5"/>
  </si>
  <si>
    <t>東白川郡計</t>
    <rPh sb="0" eb="1">
      <t>ヒガシ</t>
    </rPh>
    <rPh sb="1" eb="3">
      <t>シラカワ</t>
    </rPh>
    <rPh sb="3" eb="4">
      <t>イシカワグン</t>
    </rPh>
    <rPh sb="4" eb="5">
      <t>ケイ</t>
    </rPh>
    <phoneticPr fontId="5"/>
  </si>
  <si>
    <t>井上</t>
  </si>
  <si>
    <t>二本松市計</t>
    <rPh sb="0" eb="3">
      <t>ニホンマツ</t>
    </rPh>
    <rPh sb="3" eb="4">
      <t>シ</t>
    </rPh>
    <rPh sb="4" eb="5">
      <t>ケイ</t>
    </rPh>
    <phoneticPr fontId="5"/>
  </si>
  <si>
    <t>大関</t>
    <rPh sb="0" eb="2">
      <t>オオゼキ</t>
    </rPh>
    <phoneticPr fontId="5"/>
  </si>
  <si>
    <t>三浦</t>
    <rPh sb="0" eb="2">
      <t>ミウラ</t>
    </rPh>
    <phoneticPr fontId="5"/>
  </si>
  <si>
    <t>服部</t>
    <rPh sb="0" eb="2">
      <t>ハットリ</t>
    </rPh>
    <phoneticPr fontId="5"/>
  </si>
  <si>
    <t>毎民三宅</t>
    <rPh sb="0" eb="1">
      <t>マイ</t>
    </rPh>
    <rPh sb="1" eb="2">
      <t>ミン</t>
    </rPh>
    <rPh sb="2" eb="4">
      <t>ミヤケ</t>
    </rPh>
    <phoneticPr fontId="5"/>
  </si>
  <si>
    <t>　(春日支店)</t>
    <rPh sb="2" eb="4">
      <t>カスガ</t>
    </rPh>
    <rPh sb="4" eb="6">
      <t>シテン</t>
    </rPh>
    <phoneticPr fontId="5"/>
  </si>
  <si>
    <t>　(岡山支店)</t>
    <rPh sb="2" eb="4">
      <t>オカヤマ</t>
    </rPh>
    <rPh sb="4" eb="6">
      <t>シテン</t>
    </rPh>
    <phoneticPr fontId="5"/>
  </si>
  <si>
    <t>　(森合支店)</t>
    <rPh sb="2" eb="4">
      <t>モリアイ</t>
    </rPh>
    <rPh sb="4" eb="6">
      <t>シテン</t>
    </rPh>
    <phoneticPr fontId="5"/>
  </si>
  <si>
    <t>　(渡利支店)</t>
    <rPh sb="2" eb="4">
      <t>ワタリ</t>
    </rPh>
    <rPh sb="4" eb="6">
      <t>シテン</t>
    </rPh>
    <phoneticPr fontId="5"/>
  </si>
  <si>
    <t>　（大森支店)</t>
    <rPh sb="2" eb="4">
      <t>オオモリ</t>
    </rPh>
    <rPh sb="4" eb="6">
      <t>シテン</t>
    </rPh>
    <phoneticPr fontId="5"/>
  </si>
  <si>
    <t>　(西中央支店)</t>
    <rPh sb="2" eb="3">
      <t>ニシ</t>
    </rPh>
    <rPh sb="3" eb="5">
      <t>チュウオウ</t>
    </rPh>
    <rPh sb="5" eb="7">
      <t>シテン</t>
    </rPh>
    <phoneticPr fontId="5"/>
  </si>
  <si>
    <t>　(吾妻支店)</t>
    <rPh sb="2" eb="4">
      <t>アズマ</t>
    </rPh>
    <rPh sb="4" eb="6">
      <t>シテン</t>
    </rPh>
    <phoneticPr fontId="5"/>
  </si>
  <si>
    <t>　(西部支店)</t>
    <rPh sb="2" eb="4">
      <t>セイブ</t>
    </rPh>
    <rPh sb="4" eb="6">
      <t>シテン</t>
    </rPh>
    <phoneticPr fontId="5"/>
  </si>
  <si>
    <t>読売中央</t>
    <rPh sb="0" eb="2">
      <t>ヨミウリ</t>
    </rPh>
    <rPh sb="2" eb="4">
      <t>チュウオウ</t>
    </rPh>
    <phoneticPr fontId="5"/>
  </si>
  <si>
    <t>読売渡利</t>
    <rPh sb="0" eb="2">
      <t>ヨミウリ</t>
    </rPh>
    <rPh sb="2" eb="4">
      <t>ワタリ</t>
    </rPh>
    <phoneticPr fontId="5"/>
  </si>
  <si>
    <t>読売東部</t>
    <rPh sb="0" eb="2">
      <t>ヨミウリ</t>
    </rPh>
    <rPh sb="2" eb="4">
      <t>トウブ</t>
    </rPh>
    <phoneticPr fontId="5"/>
  </si>
  <si>
    <t>読売西部</t>
    <rPh sb="0" eb="2">
      <t>ヨミウリ</t>
    </rPh>
    <rPh sb="2" eb="4">
      <t>セイブ</t>
    </rPh>
    <phoneticPr fontId="5"/>
  </si>
  <si>
    <t>読売南部</t>
    <rPh sb="0" eb="2">
      <t>ヨミウリ</t>
    </rPh>
    <rPh sb="2" eb="4">
      <t>ナンブ</t>
    </rPh>
    <phoneticPr fontId="5"/>
  </si>
  <si>
    <t>読売笹谷</t>
    <rPh sb="0" eb="2">
      <t>ヨミウリ</t>
    </rPh>
    <rPh sb="2" eb="3">
      <t>ササ</t>
    </rPh>
    <rPh sb="3" eb="4">
      <t>タニ</t>
    </rPh>
    <phoneticPr fontId="5"/>
  </si>
  <si>
    <t>読売須南</t>
    <rPh sb="0" eb="2">
      <t>ヨミウリ</t>
    </rPh>
    <rPh sb="2" eb="3">
      <t>ス</t>
    </rPh>
    <rPh sb="3" eb="4">
      <t>ナン</t>
    </rPh>
    <phoneticPr fontId="5"/>
  </si>
  <si>
    <t>朝日金谷川</t>
    <rPh sb="0" eb="2">
      <t>アサヒ</t>
    </rPh>
    <rPh sb="2" eb="5">
      <t>カナヤガワ</t>
    </rPh>
    <phoneticPr fontId="5"/>
  </si>
  <si>
    <t>立子山勇屋</t>
    <rPh sb="0" eb="1">
      <t>タ</t>
    </rPh>
    <rPh sb="1" eb="2">
      <t>コ</t>
    </rPh>
    <rPh sb="2" eb="3">
      <t>ヤマ</t>
    </rPh>
    <rPh sb="3" eb="4">
      <t>イサミ</t>
    </rPh>
    <rPh sb="4" eb="5">
      <t>ヤ</t>
    </rPh>
    <phoneticPr fontId="5"/>
  </si>
  <si>
    <t>福島市計</t>
    <rPh sb="0" eb="3">
      <t>フクシマシ</t>
    </rPh>
    <rPh sb="3" eb="4">
      <t>ケイ</t>
    </rPh>
    <phoneticPr fontId="5"/>
  </si>
  <si>
    <t>桑折町</t>
    <rPh sb="0" eb="3">
      <t>コオリマチ</t>
    </rPh>
    <phoneticPr fontId="5"/>
  </si>
  <si>
    <t>榊</t>
    <rPh sb="0" eb="1">
      <t>サカキ</t>
    </rPh>
    <phoneticPr fontId="5"/>
  </si>
  <si>
    <t>浅野</t>
    <rPh sb="0" eb="2">
      <t>アサノ</t>
    </rPh>
    <phoneticPr fontId="5"/>
  </si>
  <si>
    <t>桑折町計</t>
    <rPh sb="0" eb="2">
      <t>コオリ</t>
    </rPh>
    <rPh sb="2" eb="3">
      <t>モトミヤマチ</t>
    </rPh>
    <rPh sb="3" eb="4">
      <t>ケイ</t>
    </rPh>
    <phoneticPr fontId="5"/>
  </si>
  <si>
    <t>菅野</t>
    <rPh sb="0" eb="2">
      <t>カンノ</t>
    </rPh>
    <phoneticPr fontId="5"/>
  </si>
  <si>
    <t>国見町</t>
    <rPh sb="0" eb="3">
      <t>クニミマチ</t>
    </rPh>
    <phoneticPr fontId="5"/>
  </si>
  <si>
    <t>大友</t>
    <rPh sb="0" eb="2">
      <t>オオトモ</t>
    </rPh>
    <phoneticPr fontId="5"/>
  </si>
  <si>
    <t>斉藤</t>
    <rPh sb="0" eb="2">
      <t>サイトウ</t>
    </rPh>
    <phoneticPr fontId="5"/>
  </si>
  <si>
    <t>国見町計</t>
    <rPh sb="0" eb="2">
      <t>クニミ</t>
    </rPh>
    <rPh sb="2" eb="3">
      <t>マチ</t>
    </rPh>
    <rPh sb="3" eb="4">
      <t>ケイ</t>
    </rPh>
    <phoneticPr fontId="5"/>
  </si>
  <si>
    <t>伊藤</t>
    <rPh sb="0" eb="2">
      <t>イトウ</t>
    </rPh>
    <phoneticPr fontId="5"/>
  </si>
  <si>
    <t>毎民高橋</t>
    <rPh sb="0" eb="1">
      <t>マイ</t>
    </rPh>
    <rPh sb="1" eb="2">
      <t>ミン</t>
    </rPh>
    <rPh sb="2" eb="4">
      <t>タカハシ</t>
    </rPh>
    <phoneticPr fontId="5"/>
  </si>
  <si>
    <t>毎民掛田</t>
    <rPh sb="0" eb="1">
      <t>マイ</t>
    </rPh>
    <rPh sb="1" eb="2">
      <t>ミン</t>
    </rPh>
    <rPh sb="2" eb="3">
      <t>カ</t>
    </rPh>
    <rPh sb="3" eb="4">
      <t>タ</t>
    </rPh>
    <phoneticPr fontId="5"/>
  </si>
  <si>
    <t>川俣町</t>
    <rPh sb="0" eb="3">
      <t>カワマタマチ</t>
    </rPh>
    <phoneticPr fontId="5"/>
  </si>
  <si>
    <t>永沼</t>
    <rPh sb="0" eb="2">
      <t>ナガヌマ</t>
    </rPh>
    <phoneticPr fontId="5"/>
  </si>
  <si>
    <t>佐藤</t>
    <rPh sb="0" eb="2">
      <t>サトウ</t>
    </rPh>
    <phoneticPr fontId="5"/>
  </si>
  <si>
    <t>川俣町計</t>
    <rPh sb="0" eb="2">
      <t>カワマタ</t>
    </rPh>
    <rPh sb="2" eb="3">
      <t>モトミヤマチ</t>
    </rPh>
    <rPh sb="3" eb="4">
      <t>ケイ</t>
    </rPh>
    <phoneticPr fontId="5"/>
  </si>
  <si>
    <t>飯野町</t>
    <rPh sb="0" eb="3">
      <t>イイノマチ</t>
    </rPh>
    <phoneticPr fontId="5"/>
  </si>
  <si>
    <t>高橋</t>
    <rPh sb="0" eb="2">
      <t>タカハシ</t>
    </rPh>
    <phoneticPr fontId="5"/>
  </si>
  <si>
    <t>伊達郡計</t>
    <rPh sb="0" eb="2">
      <t>ダテ</t>
    </rPh>
    <rPh sb="2" eb="3">
      <t>アダチグン</t>
    </rPh>
    <rPh sb="3" eb="4">
      <t>ケイ</t>
    </rPh>
    <phoneticPr fontId="5"/>
  </si>
  <si>
    <t>好間</t>
    <rPh sb="0" eb="1">
      <t>ヨシ</t>
    </rPh>
    <rPh sb="1" eb="2">
      <t>マ</t>
    </rPh>
    <phoneticPr fontId="5"/>
  </si>
  <si>
    <t>好間計</t>
    <rPh sb="0" eb="1">
      <t>ヨシ</t>
    </rPh>
    <rPh sb="1" eb="2">
      <t>マ</t>
    </rPh>
    <rPh sb="2" eb="3">
      <t>ケイ</t>
    </rPh>
    <phoneticPr fontId="5"/>
  </si>
  <si>
    <t>平</t>
    <rPh sb="0" eb="1">
      <t>タイラ</t>
    </rPh>
    <phoneticPr fontId="5"/>
  </si>
  <si>
    <t>毎民木部</t>
    <rPh sb="0" eb="1">
      <t>マイ</t>
    </rPh>
    <rPh sb="1" eb="2">
      <t>ミン</t>
    </rPh>
    <rPh sb="2" eb="4">
      <t>キベ</t>
    </rPh>
    <phoneticPr fontId="5"/>
  </si>
  <si>
    <t>毎民</t>
    <rPh sb="0" eb="1">
      <t>マイ</t>
    </rPh>
    <rPh sb="1" eb="2">
      <t>ミン</t>
    </rPh>
    <phoneticPr fontId="5"/>
  </si>
  <si>
    <t>朝日平中央</t>
    <rPh sb="0" eb="2">
      <t>アサヒ</t>
    </rPh>
    <rPh sb="2" eb="3">
      <t>タイラ</t>
    </rPh>
    <rPh sb="3" eb="5">
      <t>チュウオウ</t>
    </rPh>
    <phoneticPr fontId="5"/>
  </si>
  <si>
    <t>朝日平東</t>
    <rPh sb="0" eb="2">
      <t>アサヒ</t>
    </rPh>
    <rPh sb="2" eb="3">
      <t>タイラ</t>
    </rPh>
    <rPh sb="3" eb="4">
      <t>ヒガシ</t>
    </rPh>
    <phoneticPr fontId="5"/>
  </si>
  <si>
    <t>読売中央</t>
    <rPh sb="0" eb="1">
      <t>ヨ</t>
    </rPh>
    <rPh sb="1" eb="2">
      <t>ウリ</t>
    </rPh>
    <rPh sb="2" eb="4">
      <t>チュウオウ</t>
    </rPh>
    <phoneticPr fontId="5"/>
  </si>
  <si>
    <t>読売南部</t>
    <rPh sb="0" eb="1">
      <t>ヨ</t>
    </rPh>
    <rPh sb="1" eb="2">
      <t>ウリ</t>
    </rPh>
    <rPh sb="2" eb="4">
      <t>ナンブ</t>
    </rPh>
    <phoneticPr fontId="5"/>
  </si>
  <si>
    <t>平計</t>
    <rPh sb="0" eb="1">
      <t>タイラ</t>
    </rPh>
    <rPh sb="1" eb="2">
      <t>ケイ</t>
    </rPh>
    <phoneticPr fontId="5"/>
  </si>
  <si>
    <t>内郷</t>
    <rPh sb="0" eb="2">
      <t>ウチゴウ</t>
    </rPh>
    <phoneticPr fontId="5"/>
  </si>
  <si>
    <t>常磐</t>
    <rPh sb="0" eb="2">
      <t>ジョウバン</t>
    </rPh>
    <phoneticPr fontId="5"/>
  </si>
  <si>
    <t>朝日湯本</t>
    <rPh sb="0" eb="2">
      <t>アサヒ</t>
    </rPh>
    <rPh sb="2" eb="4">
      <t>ユモト</t>
    </rPh>
    <phoneticPr fontId="5"/>
  </si>
  <si>
    <t>常磐計</t>
    <rPh sb="0" eb="2">
      <t>ジョウバン</t>
    </rPh>
    <rPh sb="2" eb="3">
      <t>ケイ</t>
    </rPh>
    <phoneticPr fontId="5"/>
  </si>
  <si>
    <t>泉</t>
    <rPh sb="0" eb="1">
      <t>イズミ</t>
    </rPh>
    <phoneticPr fontId="5"/>
  </si>
  <si>
    <t>朝日泉</t>
    <rPh sb="0" eb="2">
      <t>アサヒ</t>
    </rPh>
    <rPh sb="2" eb="3">
      <t>イズミ</t>
    </rPh>
    <phoneticPr fontId="5"/>
  </si>
  <si>
    <t>泉計</t>
    <rPh sb="0" eb="1">
      <t>イズミ</t>
    </rPh>
    <rPh sb="1" eb="2">
      <t>ケイ</t>
    </rPh>
    <phoneticPr fontId="5"/>
  </si>
  <si>
    <t>植田</t>
    <rPh sb="0" eb="2">
      <t>ウエダ</t>
    </rPh>
    <phoneticPr fontId="5"/>
  </si>
  <si>
    <t>植田計</t>
    <rPh sb="0" eb="2">
      <t>ウエダ</t>
    </rPh>
    <rPh sb="2" eb="3">
      <t>ケイ</t>
    </rPh>
    <phoneticPr fontId="5"/>
  </si>
  <si>
    <t>錦</t>
    <rPh sb="0" eb="1">
      <t>ニシキ</t>
    </rPh>
    <phoneticPr fontId="5"/>
  </si>
  <si>
    <t>毎民販売</t>
    <rPh sb="0" eb="1">
      <t>マイ</t>
    </rPh>
    <rPh sb="1" eb="2">
      <t>ミン</t>
    </rPh>
    <rPh sb="2" eb="4">
      <t>ハンバイ</t>
    </rPh>
    <phoneticPr fontId="5"/>
  </si>
  <si>
    <t>錦計</t>
    <rPh sb="0" eb="1">
      <t>ニシキ</t>
    </rPh>
    <rPh sb="1" eb="2">
      <t>ケイ</t>
    </rPh>
    <phoneticPr fontId="5"/>
  </si>
  <si>
    <t>勿来</t>
    <rPh sb="0" eb="2">
      <t>ナコソ</t>
    </rPh>
    <phoneticPr fontId="5"/>
  </si>
  <si>
    <t>勿来計</t>
    <rPh sb="0" eb="2">
      <t>ナコソ</t>
    </rPh>
    <rPh sb="2" eb="3">
      <t>ケイ</t>
    </rPh>
    <phoneticPr fontId="5"/>
  </si>
  <si>
    <t>小名浜</t>
    <rPh sb="0" eb="2">
      <t>オナ</t>
    </rPh>
    <rPh sb="2" eb="3">
      <t>ハマ</t>
    </rPh>
    <phoneticPr fontId="5"/>
  </si>
  <si>
    <t>毎民阿部</t>
    <rPh sb="0" eb="1">
      <t>マイ</t>
    </rPh>
    <rPh sb="1" eb="2">
      <t>ミン</t>
    </rPh>
    <rPh sb="2" eb="4">
      <t>アベ</t>
    </rPh>
    <phoneticPr fontId="5"/>
  </si>
  <si>
    <t>小名浜計</t>
    <rPh sb="0" eb="2">
      <t>オナ</t>
    </rPh>
    <rPh sb="2" eb="3">
      <t>ハマ</t>
    </rPh>
    <rPh sb="3" eb="4">
      <t>ケイ</t>
    </rPh>
    <phoneticPr fontId="5"/>
  </si>
  <si>
    <t>江名</t>
    <rPh sb="0" eb="1">
      <t>エ</t>
    </rPh>
    <rPh sb="1" eb="2">
      <t>ナ</t>
    </rPh>
    <phoneticPr fontId="5"/>
  </si>
  <si>
    <t>村山</t>
    <rPh sb="0" eb="2">
      <t>ムラヤマ</t>
    </rPh>
    <phoneticPr fontId="5"/>
  </si>
  <si>
    <t>豊間</t>
    <rPh sb="0" eb="1">
      <t>トヨ</t>
    </rPh>
    <rPh sb="1" eb="2">
      <t>マ</t>
    </rPh>
    <phoneticPr fontId="5"/>
  </si>
  <si>
    <t>今橋</t>
    <rPh sb="0" eb="2">
      <t>イマハシ</t>
    </rPh>
    <phoneticPr fontId="5"/>
  </si>
  <si>
    <t>上遠野</t>
    <rPh sb="0" eb="1">
      <t>ウエ</t>
    </rPh>
    <rPh sb="1" eb="3">
      <t>トオノ</t>
    </rPh>
    <phoneticPr fontId="5"/>
  </si>
  <si>
    <t>西山</t>
    <rPh sb="0" eb="2">
      <t>ニシヤマ</t>
    </rPh>
    <phoneticPr fontId="5"/>
  </si>
  <si>
    <t>上遠野計</t>
    <rPh sb="0" eb="1">
      <t>ウエ</t>
    </rPh>
    <rPh sb="1" eb="3">
      <t>トオノ</t>
    </rPh>
    <rPh sb="3" eb="4">
      <t>ケイ</t>
    </rPh>
    <phoneticPr fontId="5"/>
  </si>
  <si>
    <t>平夏井</t>
    <rPh sb="0" eb="1">
      <t>タイラ</t>
    </rPh>
    <rPh sb="1" eb="3">
      <t>ナツイ</t>
    </rPh>
    <phoneticPr fontId="5"/>
  </si>
  <si>
    <t>坂本</t>
    <rPh sb="0" eb="2">
      <t>サカモト</t>
    </rPh>
    <phoneticPr fontId="5"/>
  </si>
  <si>
    <t>四倉</t>
    <rPh sb="0" eb="2">
      <t>シクラ</t>
    </rPh>
    <phoneticPr fontId="5"/>
  </si>
  <si>
    <t>四倉計</t>
    <rPh sb="0" eb="2">
      <t>シクラ</t>
    </rPh>
    <rPh sb="2" eb="3">
      <t>ケイ</t>
    </rPh>
    <phoneticPr fontId="5"/>
  </si>
  <si>
    <t>久之浜</t>
    <rPh sb="0" eb="2">
      <t>ヒサユキ</t>
    </rPh>
    <rPh sb="2" eb="3">
      <t>ハマ</t>
    </rPh>
    <phoneticPr fontId="5"/>
  </si>
  <si>
    <t>松田</t>
    <rPh sb="0" eb="2">
      <t>マツダ</t>
    </rPh>
    <phoneticPr fontId="5"/>
  </si>
  <si>
    <t>小川郷</t>
    <rPh sb="0" eb="2">
      <t>オガワ</t>
    </rPh>
    <rPh sb="2" eb="3">
      <t>ゴウ</t>
    </rPh>
    <phoneticPr fontId="5"/>
  </si>
  <si>
    <t>松本</t>
    <rPh sb="0" eb="2">
      <t>マツモト</t>
    </rPh>
    <phoneticPr fontId="5"/>
  </si>
  <si>
    <t>小川郷計</t>
    <rPh sb="0" eb="2">
      <t>オガワ</t>
    </rPh>
    <rPh sb="2" eb="3">
      <t>ゴウ</t>
    </rPh>
    <rPh sb="3" eb="4">
      <t>ケイ</t>
    </rPh>
    <phoneticPr fontId="5"/>
  </si>
  <si>
    <t>川前</t>
    <rPh sb="0" eb="1">
      <t>カワ</t>
    </rPh>
    <rPh sb="1" eb="2">
      <t>マエ</t>
    </rPh>
    <phoneticPr fontId="5"/>
  </si>
  <si>
    <t>南雲</t>
    <rPh sb="0" eb="2">
      <t>ナグモ</t>
    </rPh>
    <phoneticPr fontId="5"/>
  </si>
  <si>
    <t>木部</t>
    <rPh sb="0" eb="2">
      <t>キベ</t>
    </rPh>
    <phoneticPr fontId="5"/>
  </si>
  <si>
    <t>川前計</t>
    <rPh sb="0" eb="1">
      <t>カワ</t>
    </rPh>
    <rPh sb="1" eb="2">
      <t>マエ</t>
    </rPh>
    <rPh sb="2" eb="3">
      <t>ケイ</t>
    </rPh>
    <phoneticPr fontId="5"/>
  </si>
  <si>
    <t>いわき市計</t>
    <rPh sb="3" eb="4">
      <t>フクシマシ</t>
    </rPh>
    <rPh sb="4" eb="5">
      <t>ケイ</t>
    </rPh>
    <phoneticPr fontId="5"/>
  </si>
  <si>
    <t>村上（日立木）</t>
    <rPh sb="0" eb="2">
      <t>ムラカミ</t>
    </rPh>
    <rPh sb="3" eb="5">
      <t>ヒタチ</t>
    </rPh>
    <rPh sb="5" eb="6">
      <t>キ</t>
    </rPh>
    <phoneticPr fontId="5"/>
  </si>
  <si>
    <t>相馬市計</t>
    <rPh sb="0" eb="2">
      <t>ソウマ</t>
    </rPh>
    <rPh sb="2" eb="3">
      <t>ハラマチシ</t>
    </rPh>
    <rPh sb="3" eb="4">
      <t>ケイ</t>
    </rPh>
    <phoneticPr fontId="5"/>
  </si>
  <si>
    <t>広野町</t>
    <rPh sb="0" eb="2">
      <t>ヒロノ</t>
    </rPh>
    <rPh sb="2" eb="3">
      <t>マチ</t>
    </rPh>
    <phoneticPr fontId="5"/>
  </si>
  <si>
    <t>楢葉町</t>
    <rPh sb="0" eb="2">
      <t>ナラハ</t>
    </rPh>
    <rPh sb="2" eb="3">
      <t>マチ</t>
    </rPh>
    <phoneticPr fontId="5"/>
  </si>
  <si>
    <t>楢葉町計</t>
    <rPh sb="0" eb="2">
      <t>ナラハ</t>
    </rPh>
    <rPh sb="2" eb="3">
      <t>マチ</t>
    </rPh>
    <rPh sb="3" eb="4">
      <t>ケイ</t>
    </rPh>
    <phoneticPr fontId="5"/>
  </si>
  <si>
    <t>富岡町</t>
    <rPh sb="0" eb="2">
      <t>トミオカ</t>
    </rPh>
    <rPh sb="2" eb="3">
      <t>マチ</t>
    </rPh>
    <phoneticPr fontId="5"/>
  </si>
  <si>
    <t>双葉町</t>
    <rPh sb="0" eb="3">
      <t>フタバマチ</t>
    </rPh>
    <phoneticPr fontId="5"/>
  </si>
  <si>
    <t>川内村</t>
    <rPh sb="0" eb="3">
      <t>カワウチムラ</t>
    </rPh>
    <phoneticPr fontId="5"/>
  </si>
  <si>
    <t>双葉郡計</t>
    <rPh sb="0" eb="2">
      <t>フタバ</t>
    </rPh>
    <rPh sb="2" eb="3">
      <t>グン</t>
    </rPh>
    <rPh sb="3" eb="4">
      <t>ケイ</t>
    </rPh>
    <phoneticPr fontId="5"/>
  </si>
  <si>
    <t>販売センター</t>
    <rPh sb="0" eb="2">
      <t>ハンバイ</t>
    </rPh>
    <phoneticPr fontId="5"/>
  </si>
  <si>
    <t>新地町</t>
    <rPh sb="0" eb="3">
      <t>シンチマチ</t>
    </rPh>
    <phoneticPr fontId="5"/>
  </si>
  <si>
    <t>相馬郡計</t>
    <rPh sb="0" eb="2">
      <t>ソウマ</t>
    </rPh>
    <rPh sb="2" eb="3">
      <t>グン</t>
    </rPh>
    <rPh sb="3" eb="4">
      <t>ケイ</t>
    </rPh>
    <phoneticPr fontId="5"/>
  </si>
  <si>
    <t>毎民東部玉川</t>
    <rPh sb="0" eb="1">
      <t>マイ</t>
    </rPh>
    <rPh sb="1" eb="2">
      <t>ミン</t>
    </rPh>
    <rPh sb="2" eb="4">
      <t>トウブ</t>
    </rPh>
    <rPh sb="4" eb="6">
      <t>タマガワ</t>
    </rPh>
    <phoneticPr fontId="5"/>
  </si>
  <si>
    <t>毎民日新</t>
    <rPh sb="0" eb="1">
      <t>マイ</t>
    </rPh>
    <rPh sb="1" eb="2">
      <t>ミン</t>
    </rPh>
    <rPh sb="2" eb="3">
      <t>ニッシン</t>
    </rPh>
    <rPh sb="3" eb="4">
      <t>シン</t>
    </rPh>
    <phoneticPr fontId="5"/>
  </si>
  <si>
    <t>毎民門田</t>
    <rPh sb="0" eb="1">
      <t>マイ</t>
    </rPh>
    <rPh sb="1" eb="2">
      <t>ミン</t>
    </rPh>
    <rPh sb="2" eb="4">
      <t>モンデン</t>
    </rPh>
    <phoneticPr fontId="5"/>
  </si>
  <si>
    <t>毎民一箕</t>
    <rPh sb="0" eb="1">
      <t>マイ</t>
    </rPh>
    <rPh sb="1" eb="2">
      <t>ミン</t>
    </rPh>
    <rPh sb="2" eb="3">
      <t>イチ</t>
    </rPh>
    <rPh sb="3" eb="4">
      <t>ミ</t>
    </rPh>
    <phoneticPr fontId="5"/>
  </si>
  <si>
    <t>毎民西若松</t>
    <rPh sb="0" eb="1">
      <t>マイ</t>
    </rPh>
    <rPh sb="1" eb="2">
      <t>ミン</t>
    </rPh>
    <rPh sb="2" eb="3">
      <t>ニシ</t>
    </rPh>
    <rPh sb="3" eb="5">
      <t>ワカマツ</t>
    </rPh>
    <phoneticPr fontId="5"/>
  </si>
  <si>
    <t>読売城西</t>
    <rPh sb="0" eb="1">
      <t>ヨ</t>
    </rPh>
    <rPh sb="1" eb="2">
      <t>ウ</t>
    </rPh>
    <rPh sb="2" eb="4">
      <t>ジョウサイ</t>
    </rPh>
    <phoneticPr fontId="5"/>
  </si>
  <si>
    <t>会津若松市計</t>
    <rPh sb="0" eb="1">
      <t>カイ</t>
    </rPh>
    <rPh sb="1" eb="2">
      <t>ツ</t>
    </rPh>
    <rPh sb="2" eb="4">
      <t>ワカマツ</t>
    </rPh>
    <rPh sb="4" eb="5">
      <t>ハラマチシ</t>
    </rPh>
    <rPh sb="5" eb="6">
      <t>ケイ</t>
    </rPh>
    <phoneticPr fontId="5"/>
  </si>
  <si>
    <t>喜多方市計</t>
    <rPh sb="0" eb="4">
      <t>キタカタシ</t>
    </rPh>
    <rPh sb="4" eb="5">
      <t>ケイ</t>
    </rPh>
    <phoneticPr fontId="5"/>
  </si>
  <si>
    <t>猪苗代町計</t>
    <rPh sb="0" eb="3">
      <t>イナワシロ</t>
    </rPh>
    <rPh sb="3" eb="4">
      <t>マチ</t>
    </rPh>
    <rPh sb="4" eb="5">
      <t>ケイ</t>
    </rPh>
    <phoneticPr fontId="5"/>
  </si>
  <si>
    <t>磐梯町</t>
    <rPh sb="0" eb="3">
      <t>バンダイマチ</t>
    </rPh>
    <phoneticPr fontId="5"/>
  </si>
  <si>
    <t>野沢根本</t>
    <rPh sb="0" eb="2">
      <t>ノザワ</t>
    </rPh>
    <rPh sb="2" eb="4">
      <t>ネモト</t>
    </rPh>
    <phoneticPr fontId="5"/>
  </si>
  <si>
    <t>野沢船橋</t>
    <rPh sb="0" eb="2">
      <t>ノザワ</t>
    </rPh>
    <rPh sb="2" eb="4">
      <t>フナハシ</t>
    </rPh>
    <phoneticPr fontId="5"/>
  </si>
  <si>
    <t>上野尻       船橋</t>
    <rPh sb="0" eb="1">
      <t>ウエ</t>
    </rPh>
    <rPh sb="1" eb="3">
      <t>ノジリ</t>
    </rPh>
    <rPh sb="10" eb="12">
      <t>フナハシ</t>
    </rPh>
    <phoneticPr fontId="5"/>
  </si>
  <si>
    <t>奥川井上</t>
    <rPh sb="0" eb="2">
      <t>オクガワ</t>
    </rPh>
    <rPh sb="2" eb="4">
      <t>イノウエ</t>
    </rPh>
    <phoneticPr fontId="5"/>
  </si>
  <si>
    <t>西会津町計</t>
    <rPh sb="0" eb="1">
      <t>ニシ</t>
    </rPh>
    <rPh sb="1" eb="2">
      <t>カイ</t>
    </rPh>
    <rPh sb="2" eb="3">
      <t>ツ</t>
    </rPh>
    <rPh sb="3" eb="4">
      <t>マチ</t>
    </rPh>
    <rPh sb="4" eb="5">
      <t>ケイ</t>
    </rPh>
    <phoneticPr fontId="5"/>
  </si>
  <si>
    <t>耶麻郡計</t>
    <rPh sb="0" eb="3">
      <t>ヤマグン</t>
    </rPh>
    <rPh sb="3" eb="4">
      <t>ケイ</t>
    </rPh>
    <phoneticPr fontId="5"/>
  </si>
  <si>
    <t>渡部</t>
    <rPh sb="0" eb="2">
      <t>ワタベ</t>
    </rPh>
    <phoneticPr fontId="5"/>
  </si>
  <si>
    <t>三島町</t>
    <rPh sb="0" eb="3">
      <t>ミシママチ</t>
    </rPh>
    <phoneticPr fontId="5"/>
  </si>
  <si>
    <t>金山町</t>
    <rPh sb="0" eb="3">
      <t>カナヤママチ</t>
    </rPh>
    <phoneticPr fontId="5"/>
  </si>
  <si>
    <t>昭和村</t>
    <rPh sb="0" eb="2">
      <t>ショウワ</t>
    </rPh>
    <rPh sb="2" eb="3">
      <t>ムラ</t>
    </rPh>
    <phoneticPr fontId="5"/>
  </si>
  <si>
    <t>本名</t>
    <rPh sb="0" eb="2">
      <t>ホンナ</t>
    </rPh>
    <phoneticPr fontId="5"/>
  </si>
  <si>
    <t>大沼郡計</t>
    <rPh sb="0" eb="3">
      <t>オオヌマグン</t>
    </rPh>
    <rPh sb="3" eb="4">
      <t>ケイ</t>
    </rPh>
    <phoneticPr fontId="5"/>
  </si>
  <si>
    <t>馬場</t>
    <rPh sb="0" eb="2">
      <t>ババ</t>
    </rPh>
    <phoneticPr fontId="5"/>
  </si>
  <si>
    <t>樋口</t>
    <rPh sb="0" eb="2">
      <t>ヒグチ</t>
    </rPh>
    <phoneticPr fontId="5"/>
  </si>
  <si>
    <t>塔寺渡辺</t>
    <rPh sb="0" eb="1">
      <t>トウ</t>
    </rPh>
    <rPh sb="1" eb="2">
      <t>テラ</t>
    </rPh>
    <rPh sb="2" eb="4">
      <t>ワタナベ</t>
    </rPh>
    <phoneticPr fontId="5"/>
  </si>
  <si>
    <t>会津坂下町計</t>
    <rPh sb="0" eb="1">
      <t>カイ</t>
    </rPh>
    <rPh sb="1" eb="2">
      <t>ツ</t>
    </rPh>
    <rPh sb="2" eb="4">
      <t>サカシタ</t>
    </rPh>
    <rPh sb="4" eb="5">
      <t>マチ</t>
    </rPh>
    <rPh sb="5" eb="6">
      <t>ケイ</t>
    </rPh>
    <phoneticPr fontId="5"/>
  </si>
  <si>
    <t>柳津町</t>
    <rPh sb="0" eb="1">
      <t>ヤナギ</t>
    </rPh>
    <rPh sb="1" eb="2">
      <t>ツ</t>
    </rPh>
    <rPh sb="2" eb="3">
      <t>マチ</t>
    </rPh>
    <phoneticPr fontId="5"/>
  </si>
  <si>
    <t>金子</t>
    <rPh sb="0" eb="2">
      <t>カネコ</t>
    </rPh>
    <phoneticPr fontId="5"/>
  </si>
  <si>
    <t>河沼郡計</t>
    <rPh sb="0" eb="2">
      <t>カワヌマ</t>
    </rPh>
    <rPh sb="2" eb="3">
      <t>オオヌマグン</t>
    </rPh>
    <rPh sb="3" eb="4">
      <t>ケイ</t>
    </rPh>
    <phoneticPr fontId="5"/>
  </si>
  <si>
    <t>下郷町</t>
    <rPh sb="0" eb="3">
      <t>シモゴウマチ</t>
    </rPh>
    <phoneticPr fontId="5"/>
  </si>
  <si>
    <t>河合</t>
    <rPh sb="0" eb="2">
      <t>カワイ</t>
    </rPh>
    <phoneticPr fontId="5"/>
  </si>
  <si>
    <t>只見町</t>
    <rPh sb="0" eb="3">
      <t>タダミマチ</t>
    </rPh>
    <phoneticPr fontId="5"/>
  </si>
  <si>
    <t>只見町計</t>
    <rPh sb="0" eb="2">
      <t>タダミ</t>
    </rPh>
    <rPh sb="2" eb="3">
      <t>マチ</t>
    </rPh>
    <rPh sb="3" eb="4">
      <t>ケイ</t>
    </rPh>
    <phoneticPr fontId="5"/>
  </si>
  <si>
    <t>南会津郡計</t>
    <rPh sb="0" eb="1">
      <t>ミナミ</t>
    </rPh>
    <rPh sb="1" eb="2">
      <t>カイ</t>
    </rPh>
    <rPh sb="2" eb="3">
      <t>ツ</t>
    </rPh>
    <rPh sb="3" eb="4">
      <t>オオヌマグン</t>
    </rPh>
    <rPh sb="4" eb="5">
      <t>ケイ</t>
    </rPh>
    <phoneticPr fontId="5"/>
  </si>
  <si>
    <t>市郡名</t>
  </si>
  <si>
    <t>合計</t>
  </si>
  <si>
    <t>毎日</t>
  </si>
  <si>
    <t>民報</t>
  </si>
  <si>
    <t>朝日</t>
  </si>
  <si>
    <t>読売</t>
  </si>
  <si>
    <t>民友</t>
  </si>
  <si>
    <t>河北</t>
  </si>
  <si>
    <t>福島県全体</t>
    <rPh sb="3" eb="5">
      <t>ゼンタイ</t>
    </rPh>
    <phoneticPr fontId="5"/>
  </si>
  <si>
    <t>福島市</t>
  </si>
  <si>
    <t>いわき市</t>
  </si>
  <si>
    <t>会津若松市</t>
  </si>
  <si>
    <t>白河市</t>
  </si>
  <si>
    <t>須賀川市</t>
  </si>
  <si>
    <t>喜多方市</t>
  </si>
  <si>
    <t>相馬市</t>
  </si>
  <si>
    <t>二本松市</t>
  </si>
  <si>
    <t>市部計</t>
  </si>
  <si>
    <t>伊達郡</t>
  </si>
  <si>
    <t>岩瀬郡</t>
  </si>
  <si>
    <t>南会津郡</t>
  </si>
  <si>
    <t>耶麻郡</t>
  </si>
  <si>
    <t>河沼郡</t>
  </si>
  <si>
    <t>大沼郡</t>
  </si>
  <si>
    <t>西白河郡</t>
  </si>
  <si>
    <t>東白川郡</t>
  </si>
  <si>
    <t>石川郡</t>
  </si>
  <si>
    <t>田村郡</t>
  </si>
  <si>
    <t>双葉郡</t>
  </si>
  <si>
    <t>相馬郡</t>
  </si>
  <si>
    <t>郡部計</t>
  </si>
  <si>
    <t>読売　　　　　　　　　　谷川瀬</t>
    <rPh sb="0" eb="1">
      <t>ヨ</t>
    </rPh>
    <rPh sb="1" eb="2">
      <t>ウリ</t>
    </rPh>
    <rPh sb="12" eb="13">
      <t>タニ</t>
    </rPh>
    <rPh sb="13" eb="15">
      <t>カワセ</t>
    </rPh>
    <phoneticPr fontId="5"/>
  </si>
  <si>
    <t>読売  　　   大川原</t>
    <rPh sb="0" eb="2">
      <t>ヨミウリ</t>
    </rPh>
    <rPh sb="9" eb="12">
      <t>オオカワラ</t>
    </rPh>
    <phoneticPr fontId="5"/>
  </si>
  <si>
    <t>読売 　　    小山田</t>
    <rPh sb="0" eb="2">
      <t>ヨミウリ</t>
    </rPh>
    <rPh sb="9" eb="12">
      <t>オヤマダ</t>
    </rPh>
    <phoneticPr fontId="5"/>
  </si>
  <si>
    <t>ニュータウン</t>
    <phoneticPr fontId="5"/>
  </si>
  <si>
    <t>守山馬場</t>
    <phoneticPr fontId="5"/>
  </si>
  <si>
    <t>柳橋桑島</t>
    <phoneticPr fontId="5"/>
  </si>
  <si>
    <t>田村市計</t>
    <rPh sb="0" eb="2">
      <t>タムラ</t>
    </rPh>
    <rPh sb="2" eb="3">
      <t>シ</t>
    </rPh>
    <rPh sb="3" eb="4">
      <t>ケイ</t>
    </rPh>
    <phoneticPr fontId="5"/>
  </si>
  <si>
    <t>田村市</t>
  </si>
  <si>
    <t>0200</t>
    <phoneticPr fontId="5"/>
  </si>
  <si>
    <t>0100</t>
    <phoneticPr fontId="5"/>
  </si>
  <si>
    <t>0300</t>
    <phoneticPr fontId="5"/>
  </si>
  <si>
    <t>0400</t>
    <phoneticPr fontId="5"/>
  </si>
  <si>
    <t>0130</t>
    <phoneticPr fontId="5"/>
  </si>
  <si>
    <t>0310</t>
    <phoneticPr fontId="5"/>
  </si>
  <si>
    <t>0110</t>
    <phoneticPr fontId="5"/>
  </si>
  <si>
    <t>0410</t>
    <phoneticPr fontId="5"/>
  </si>
  <si>
    <t>0320</t>
    <phoneticPr fontId="5"/>
  </si>
  <si>
    <t>0170</t>
    <phoneticPr fontId="5"/>
  </si>
  <si>
    <t>0210</t>
    <phoneticPr fontId="5"/>
  </si>
  <si>
    <t>0180</t>
    <phoneticPr fontId="5"/>
  </si>
  <si>
    <t>0420</t>
    <phoneticPr fontId="5"/>
  </si>
  <si>
    <t>0440</t>
    <phoneticPr fontId="5"/>
  </si>
  <si>
    <t>0430</t>
    <phoneticPr fontId="5"/>
  </si>
  <si>
    <t>0140</t>
    <phoneticPr fontId="5"/>
  </si>
  <si>
    <t>0160</t>
    <phoneticPr fontId="5"/>
  </si>
  <si>
    <t>0150</t>
    <phoneticPr fontId="5"/>
  </si>
  <si>
    <t>0120</t>
    <phoneticPr fontId="5"/>
  </si>
  <si>
    <t>0340</t>
    <phoneticPr fontId="5"/>
  </si>
  <si>
    <t>（須賀川市と西白河郡に含まれる）</t>
    <rPh sb="6" eb="10">
      <t>ニシシラカワグン</t>
    </rPh>
    <phoneticPr fontId="5"/>
  </si>
  <si>
    <t>代理店名</t>
    <rPh sb="0" eb="2">
      <t>ダイリ</t>
    </rPh>
    <rPh sb="2" eb="4">
      <t>テンメイ</t>
    </rPh>
    <phoneticPr fontId="5"/>
  </si>
  <si>
    <t>担当者名</t>
    <rPh sb="0" eb="3">
      <t>タントウシャ</t>
    </rPh>
    <rPh sb="3" eb="4">
      <t>メイ</t>
    </rPh>
    <phoneticPr fontId="5"/>
  </si>
  <si>
    <t>サイズ</t>
    <phoneticPr fontId="5"/>
  </si>
  <si>
    <t>折込部数</t>
    <rPh sb="0" eb="2">
      <t>オリコミ</t>
    </rPh>
    <rPh sb="2" eb="4">
      <t>ブスウ</t>
    </rPh>
    <phoneticPr fontId="5"/>
  </si>
  <si>
    <t>担当者名</t>
    <rPh sb="0" eb="2">
      <t>タントウ</t>
    </rPh>
    <rPh sb="2" eb="3">
      <t>シャ</t>
    </rPh>
    <rPh sb="3" eb="4">
      <t>メイ</t>
    </rPh>
    <phoneticPr fontId="5"/>
  </si>
  <si>
    <t>折込日</t>
    <phoneticPr fontId="5"/>
  </si>
  <si>
    <t>広告主名</t>
    <phoneticPr fontId="5"/>
  </si>
  <si>
    <t>タイトル</t>
    <phoneticPr fontId="5"/>
  </si>
  <si>
    <t>石井</t>
  </si>
  <si>
    <t>船引町計</t>
    <rPh sb="0" eb="3">
      <t>フネヒキマチ</t>
    </rPh>
    <rPh sb="3" eb="4">
      <t>ケイ</t>
    </rPh>
    <phoneticPr fontId="5"/>
  </si>
  <si>
    <t>船引町</t>
    <rPh sb="0" eb="3">
      <t>フネヒキマチ</t>
    </rPh>
    <phoneticPr fontId="5"/>
  </si>
  <si>
    <t>常葉町</t>
    <rPh sb="0" eb="3">
      <t>トキワマチ</t>
    </rPh>
    <phoneticPr fontId="5"/>
  </si>
  <si>
    <t>大越町</t>
    <rPh sb="0" eb="3">
      <t>オオゴエマチ</t>
    </rPh>
    <phoneticPr fontId="5"/>
  </si>
  <si>
    <t>滝根町</t>
    <rPh sb="0" eb="3">
      <t>タキネマチ</t>
    </rPh>
    <phoneticPr fontId="5"/>
  </si>
  <si>
    <t>大越町計</t>
    <rPh sb="0" eb="2">
      <t>オオゴエ</t>
    </rPh>
    <rPh sb="2" eb="3">
      <t>マチ</t>
    </rPh>
    <rPh sb="3" eb="4">
      <t>ケイ</t>
    </rPh>
    <phoneticPr fontId="5"/>
  </si>
  <si>
    <t>読売開成</t>
    <rPh sb="1" eb="2">
      <t>ウリ</t>
    </rPh>
    <phoneticPr fontId="5"/>
  </si>
  <si>
    <t>旧市内計</t>
    <rPh sb="0" eb="3">
      <t>キュウシナイ</t>
    </rPh>
    <rPh sb="3" eb="4">
      <t>ケイ</t>
    </rPh>
    <phoneticPr fontId="5"/>
  </si>
  <si>
    <t>毎民佐藤</t>
    <rPh sb="0" eb="1">
      <t>マイ</t>
    </rPh>
    <rPh sb="1" eb="2">
      <t>ミン</t>
    </rPh>
    <rPh sb="2" eb="4">
      <t>サトウ</t>
    </rPh>
    <phoneticPr fontId="5"/>
  </si>
  <si>
    <t>飯坂計</t>
    <rPh sb="0" eb="2">
      <t>イイザカ</t>
    </rPh>
    <rPh sb="2" eb="3">
      <t>ケイ</t>
    </rPh>
    <phoneticPr fontId="5"/>
  </si>
  <si>
    <t>瀬上</t>
    <rPh sb="0" eb="1">
      <t>セ</t>
    </rPh>
    <rPh sb="1" eb="2">
      <t>ウエ</t>
    </rPh>
    <phoneticPr fontId="5"/>
  </si>
  <si>
    <t>飯坂</t>
    <rPh sb="0" eb="2">
      <t>イイザカ</t>
    </rPh>
    <phoneticPr fontId="5"/>
  </si>
  <si>
    <t>瀬上計</t>
    <rPh sb="0" eb="2">
      <t>セノウエ</t>
    </rPh>
    <rPh sb="2" eb="3">
      <t>ケイ</t>
    </rPh>
    <phoneticPr fontId="5"/>
  </si>
  <si>
    <t>松川</t>
    <rPh sb="0" eb="2">
      <t>マツカワ</t>
    </rPh>
    <phoneticPr fontId="5"/>
  </si>
  <si>
    <t>毎民岩瀬</t>
    <phoneticPr fontId="5"/>
  </si>
  <si>
    <t>読売松川</t>
    <rPh sb="1" eb="2">
      <t>ウリ</t>
    </rPh>
    <rPh sb="2" eb="4">
      <t>マツカワ</t>
    </rPh>
    <phoneticPr fontId="5"/>
  </si>
  <si>
    <t>松川計</t>
    <rPh sb="0" eb="2">
      <t>マツカワ</t>
    </rPh>
    <rPh sb="2" eb="3">
      <t>ケイ</t>
    </rPh>
    <phoneticPr fontId="5"/>
  </si>
  <si>
    <t>読売保原</t>
    <rPh sb="0" eb="2">
      <t>ヨミウリ</t>
    </rPh>
    <rPh sb="2" eb="4">
      <t>ホバラ</t>
    </rPh>
    <phoneticPr fontId="5"/>
  </si>
  <si>
    <t>読売</t>
    <rPh sb="0" eb="1">
      <t>ヨ</t>
    </rPh>
    <rPh sb="1" eb="2">
      <t>ウリ</t>
    </rPh>
    <phoneticPr fontId="5"/>
  </si>
  <si>
    <t>読売  　　   大川原</t>
    <rPh sb="0" eb="1">
      <t>ヨ</t>
    </rPh>
    <rPh sb="1" eb="2">
      <t>ウリ</t>
    </rPh>
    <rPh sb="9" eb="12">
      <t>オオカワラ</t>
    </rPh>
    <phoneticPr fontId="5"/>
  </si>
  <si>
    <t>連絡先</t>
    <rPh sb="0" eb="3">
      <t>レンラクサキ</t>
    </rPh>
    <phoneticPr fontId="5"/>
  </si>
  <si>
    <t>連絡先</t>
    <phoneticPr fontId="5"/>
  </si>
  <si>
    <t>朝日会津若松</t>
    <rPh sb="0" eb="1">
      <t>アサ</t>
    </rPh>
    <rPh sb="1" eb="2">
      <t>ヒ</t>
    </rPh>
    <rPh sb="2" eb="6">
      <t>アイヅワカマツ</t>
    </rPh>
    <phoneticPr fontId="5"/>
  </si>
  <si>
    <t>いわき鹿島</t>
    <phoneticPr fontId="5"/>
  </si>
  <si>
    <t>毎民北部</t>
  </si>
  <si>
    <t>南相馬市</t>
    <rPh sb="0" eb="1">
      <t>ミナミ</t>
    </rPh>
    <rPh sb="1" eb="4">
      <t>ソウマシ</t>
    </rPh>
    <phoneticPr fontId="5"/>
  </si>
  <si>
    <t>毎民藤原</t>
  </si>
  <si>
    <t>朝日庄司</t>
  </si>
  <si>
    <t>（旧）白河市計</t>
    <rPh sb="1" eb="2">
      <t>キュウ</t>
    </rPh>
    <rPh sb="3" eb="6">
      <t>シラカワシ</t>
    </rPh>
    <rPh sb="6" eb="7">
      <t>ケイ</t>
    </rPh>
    <phoneticPr fontId="5"/>
  </si>
  <si>
    <t>（旧）表郷村計</t>
    <rPh sb="1" eb="2">
      <t>キュウ</t>
    </rPh>
    <rPh sb="3" eb="6">
      <t>オモテゴウムラ</t>
    </rPh>
    <rPh sb="6" eb="7">
      <t>ケイ</t>
    </rPh>
    <phoneticPr fontId="5"/>
  </si>
  <si>
    <t>（旧）二本松市計</t>
    <rPh sb="1" eb="2">
      <t>キュウ</t>
    </rPh>
    <rPh sb="3" eb="6">
      <t>ニホンマツ</t>
    </rPh>
    <rPh sb="6" eb="7">
      <t>シ</t>
    </rPh>
    <rPh sb="7" eb="8">
      <t>ケイ</t>
    </rPh>
    <phoneticPr fontId="5"/>
  </si>
  <si>
    <t>（旧）伊達町計</t>
    <rPh sb="1" eb="2">
      <t>キュウ</t>
    </rPh>
    <rPh sb="3" eb="5">
      <t>ダテ</t>
    </rPh>
    <rPh sb="5" eb="6">
      <t>マチ</t>
    </rPh>
    <rPh sb="6" eb="7">
      <t>ケイ</t>
    </rPh>
    <phoneticPr fontId="5"/>
  </si>
  <si>
    <t>(旧）梁川町計</t>
    <rPh sb="1" eb="2">
      <t>キュウ</t>
    </rPh>
    <rPh sb="3" eb="5">
      <t>ヤナガワ</t>
    </rPh>
    <rPh sb="5" eb="6">
      <t>マチ</t>
    </rPh>
    <rPh sb="6" eb="7">
      <t>ケイ</t>
    </rPh>
    <phoneticPr fontId="5"/>
  </si>
  <si>
    <t>(旧）保原町計</t>
    <rPh sb="1" eb="2">
      <t>キュウ</t>
    </rPh>
    <rPh sb="3" eb="5">
      <t>ホバラ</t>
    </rPh>
    <rPh sb="5" eb="6">
      <t>マチ</t>
    </rPh>
    <rPh sb="6" eb="7">
      <t>ケイ</t>
    </rPh>
    <phoneticPr fontId="5"/>
  </si>
  <si>
    <t>(旧)霊山町計</t>
    <rPh sb="1" eb="2">
      <t>キュウ</t>
    </rPh>
    <rPh sb="3" eb="5">
      <t>リョウゼン</t>
    </rPh>
    <rPh sb="5" eb="6">
      <t>モトミヤマチ</t>
    </rPh>
    <rPh sb="6" eb="7">
      <t>ケイ</t>
    </rPh>
    <phoneticPr fontId="5"/>
  </si>
  <si>
    <t>伊達市計</t>
    <rPh sb="0" eb="2">
      <t>ダテ</t>
    </rPh>
    <rPh sb="2" eb="3">
      <t>シ</t>
    </rPh>
    <rPh sb="3" eb="4">
      <t>ケイ</t>
    </rPh>
    <phoneticPr fontId="5"/>
  </si>
  <si>
    <t>(旧）原町市計</t>
    <rPh sb="1" eb="2">
      <t>キュウ</t>
    </rPh>
    <rPh sb="3" eb="6">
      <t>ハラマチシ</t>
    </rPh>
    <rPh sb="6" eb="7">
      <t>ケイ</t>
    </rPh>
    <phoneticPr fontId="5"/>
  </si>
  <si>
    <t>南相馬市計</t>
    <rPh sb="0" eb="1">
      <t>ミナミ</t>
    </rPh>
    <rPh sb="1" eb="3">
      <t>ソウマ</t>
    </rPh>
    <rPh sb="3" eb="4">
      <t>ハラマチシ</t>
    </rPh>
    <rPh sb="4" eb="5">
      <t>ケイ</t>
    </rPh>
    <phoneticPr fontId="5"/>
  </si>
  <si>
    <t>(旧）喜多方市計</t>
    <rPh sb="1" eb="2">
      <t>キュウ</t>
    </rPh>
    <rPh sb="3" eb="7">
      <t>キタカタシ</t>
    </rPh>
    <rPh sb="7" eb="8">
      <t>ケイ</t>
    </rPh>
    <phoneticPr fontId="5"/>
  </si>
  <si>
    <t>浪江町</t>
    <rPh sb="0" eb="3">
      <t>ナミエマチ</t>
    </rPh>
    <phoneticPr fontId="5"/>
  </si>
  <si>
    <t>会津美里町計</t>
    <rPh sb="0" eb="2">
      <t>アイヅ</t>
    </rPh>
    <rPh sb="2" eb="4">
      <t>ミサト</t>
    </rPh>
    <rPh sb="4" eb="5">
      <t>マチ</t>
    </rPh>
    <rPh sb="5" eb="6">
      <t>ケイ</t>
    </rPh>
    <phoneticPr fontId="5"/>
  </si>
  <si>
    <t>伊達市</t>
    <rPh sb="0" eb="3">
      <t>ダテシ</t>
    </rPh>
    <phoneticPr fontId="5"/>
  </si>
  <si>
    <t xml:space="preserve">       （福島県全体）</t>
    <rPh sb="11" eb="13">
      <t>ゼンタイ</t>
    </rPh>
    <phoneticPr fontId="5"/>
  </si>
  <si>
    <t>0125</t>
    <phoneticPr fontId="5"/>
  </si>
  <si>
    <t>（旧）　　　白河市</t>
    <rPh sb="1" eb="2">
      <t>キュウ</t>
    </rPh>
    <rPh sb="6" eb="9">
      <t>シラカワシ</t>
    </rPh>
    <phoneticPr fontId="5"/>
  </si>
  <si>
    <t>（旧）　　　表郷村</t>
    <rPh sb="1" eb="2">
      <t>キュウ</t>
    </rPh>
    <rPh sb="6" eb="9">
      <t>オモテゴウムラ</t>
    </rPh>
    <phoneticPr fontId="5"/>
  </si>
  <si>
    <t>販売　　　　センター</t>
    <rPh sb="0" eb="2">
      <t>ハンバイ</t>
    </rPh>
    <phoneticPr fontId="5"/>
  </si>
  <si>
    <t>（旧）　　　安達町</t>
    <rPh sb="1" eb="2">
      <t>キュウ</t>
    </rPh>
    <phoneticPr fontId="5"/>
  </si>
  <si>
    <t>（旧）　　　岩代町</t>
    <rPh sb="6" eb="9">
      <t>イワシロマチ</t>
    </rPh>
    <phoneticPr fontId="5"/>
  </si>
  <si>
    <t>（旧）　　　　東和町</t>
    <rPh sb="7" eb="10">
      <t>トウワマチ</t>
    </rPh>
    <phoneticPr fontId="5"/>
  </si>
  <si>
    <t>（旧）　　　霊山町</t>
    <rPh sb="1" eb="2">
      <t>キュウ</t>
    </rPh>
    <rPh sb="6" eb="9">
      <t>リョウゼンマチ</t>
    </rPh>
    <phoneticPr fontId="5"/>
  </si>
  <si>
    <t>（旧）　　　原町市</t>
    <rPh sb="1" eb="2">
      <t>キュウ</t>
    </rPh>
    <rPh sb="6" eb="9">
      <t>ハラマチシ</t>
    </rPh>
    <phoneticPr fontId="5"/>
  </si>
  <si>
    <t>（旧）　　　小高町</t>
    <rPh sb="1" eb="2">
      <t>キュウ</t>
    </rPh>
    <rPh sb="6" eb="9">
      <t>オダカマチ</t>
    </rPh>
    <phoneticPr fontId="5"/>
  </si>
  <si>
    <t>（旧）　　　鹿島町</t>
    <rPh sb="1" eb="2">
      <t>キュウ</t>
    </rPh>
    <rPh sb="6" eb="9">
      <t>カシママチ</t>
    </rPh>
    <phoneticPr fontId="5"/>
  </si>
  <si>
    <t>（旧）　　　　　河東町</t>
    <rPh sb="1" eb="2">
      <t>キュウ</t>
    </rPh>
    <rPh sb="8" eb="11">
      <t>カワヒガシマチ</t>
    </rPh>
    <phoneticPr fontId="5"/>
  </si>
  <si>
    <t>（旧）　　　塩川町</t>
    <rPh sb="1" eb="2">
      <t>キュウ</t>
    </rPh>
    <rPh sb="6" eb="9">
      <t>シオカワマチ</t>
    </rPh>
    <phoneticPr fontId="5"/>
  </si>
  <si>
    <t>（旧）　　　山都町</t>
    <rPh sb="1" eb="2">
      <t>キュウ</t>
    </rPh>
    <rPh sb="6" eb="9">
      <t>ヤマトマチ</t>
    </rPh>
    <phoneticPr fontId="5"/>
  </si>
  <si>
    <t>（旧）　　　高郷村</t>
    <rPh sb="1" eb="2">
      <t>キュウ</t>
    </rPh>
    <rPh sb="6" eb="8">
      <t>タカサト</t>
    </rPh>
    <rPh sb="8" eb="9">
      <t>ムラ</t>
    </rPh>
    <phoneticPr fontId="5"/>
  </si>
  <si>
    <t>二瓶　　　 （翁島）</t>
    <rPh sb="0" eb="2">
      <t>ニヘイ</t>
    </rPh>
    <rPh sb="7" eb="8">
      <t>オキナ</t>
    </rPh>
    <rPh sb="8" eb="9">
      <t>シマ</t>
    </rPh>
    <phoneticPr fontId="5"/>
  </si>
  <si>
    <t>会津　　　美里町</t>
    <rPh sb="0" eb="2">
      <t>アイヅ</t>
    </rPh>
    <rPh sb="5" eb="7">
      <t>ミサト</t>
    </rPh>
    <rPh sb="7" eb="8">
      <t>マチ</t>
    </rPh>
    <phoneticPr fontId="5"/>
  </si>
  <si>
    <t>高田金田</t>
    <rPh sb="0" eb="2">
      <t>タカダ</t>
    </rPh>
    <rPh sb="2" eb="4">
      <t>カネダ</t>
    </rPh>
    <phoneticPr fontId="5"/>
  </si>
  <si>
    <t>本郷渡部</t>
    <rPh sb="0" eb="2">
      <t>ホンゴウ</t>
    </rPh>
    <rPh sb="2" eb="4">
      <t>ワタベ</t>
    </rPh>
    <phoneticPr fontId="5"/>
  </si>
  <si>
    <t>会津　　　坂下町</t>
    <rPh sb="0" eb="1">
      <t>カイ</t>
    </rPh>
    <rPh sb="1" eb="2">
      <t>ツ</t>
    </rPh>
    <rPh sb="5" eb="7">
      <t>サカシタ</t>
    </rPh>
    <rPh sb="7" eb="8">
      <t>マチ</t>
    </rPh>
    <phoneticPr fontId="5"/>
  </si>
  <si>
    <t>（旧）塩川町計</t>
    <rPh sb="1" eb="2">
      <t>キュウ</t>
    </rPh>
    <rPh sb="3" eb="5">
      <t>シオカワ</t>
    </rPh>
    <rPh sb="5" eb="6">
      <t>マチ</t>
    </rPh>
    <rPh sb="6" eb="7">
      <t>ケイ</t>
    </rPh>
    <phoneticPr fontId="5"/>
  </si>
  <si>
    <t>　（桑野支店）</t>
    <rPh sb="2" eb="4">
      <t>クワノ</t>
    </rPh>
    <rPh sb="4" eb="6">
      <t>シテン</t>
    </rPh>
    <phoneticPr fontId="5"/>
  </si>
  <si>
    <t>　（片平支店）</t>
    <rPh sb="2" eb="4">
      <t>カタヒラ</t>
    </rPh>
    <rPh sb="4" eb="6">
      <t>シテン</t>
    </rPh>
    <phoneticPr fontId="5"/>
  </si>
  <si>
    <t>田島毎民</t>
    <rPh sb="0" eb="2">
      <t>タジマ</t>
    </rPh>
    <rPh sb="2" eb="3">
      <t>マイ</t>
    </rPh>
    <rPh sb="3" eb="4">
      <t>ミン</t>
    </rPh>
    <phoneticPr fontId="5"/>
  </si>
  <si>
    <t>伊南星</t>
    <rPh sb="0" eb="2">
      <t>イナ</t>
    </rPh>
    <rPh sb="2" eb="3">
      <t>ホシ</t>
    </rPh>
    <phoneticPr fontId="5"/>
  </si>
  <si>
    <t>南郷本橋</t>
    <rPh sb="0" eb="2">
      <t>ナンゴウ</t>
    </rPh>
    <rPh sb="2" eb="4">
      <t>モトハシ</t>
    </rPh>
    <phoneticPr fontId="5"/>
  </si>
  <si>
    <t>南会津町計</t>
    <rPh sb="0" eb="1">
      <t>ミナミ</t>
    </rPh>
    <rPh sb="1" eb="4">
      <t>アイヅマチ</t>
    </rPh>
    <rPh sb="4" eb="5">
      <t>ケイ</t>
    </rPh>
    <phoneticPr fontId="5"/>
  </si>
  <si>
    <t>古川</t>
    <rPh sb="0" eb="2">
      <t>フルカワ</t>
    </rPh>
    <phoneticPr fontId="5"/>
  </si>
  <si>
    <t>本宮市</t>
    <rPh sb="0" eb="2">
      <t>モトミヤ</t>
    </rPh>
    <rPh sb="2" eb="3">
      <t>シ</t>
    </rPh>
    <phoneticPr fontId="5"/>
  </si>
  <si>
    <t>（旧）　　　本宮町</t>
    <rPh sb="6" eb="9">
      <t>ホンミヤチョウ</t>
    </rPh>
    <phoneticPr fontId="5"/>
  </si>
  <si>
    <t>（旧）岩代町計</t>
    <rPh sb="3" eb="5">
      <t>イワシロ</t>
    </rPh>
    <rPh sb="5" eb="6">
      <t>モトミヤマチ</t>
    </rPh>
    <rPh sb="6" eb="7">
      <t>ケイ</t>
    </rPh>
    <phoneticPr fontId="5"/>
  </si>
  <si>
    <t>（旧）本宮町計</t>
    <rPh sb="3" eb="6">
      <t>モトミヤマチ</t>
    </rPh>
    <rPh sb="6" eb="7">
      <t>ケイ</t>
    </rPh>
    <phoneticPr fontId="5"/>
  </si>
  <si>
    <t>本宮市計</t>
    <rPh sb="0" eb="2">
      <t>モトミヤ</t>
    </rPh>
    <rPh sb="2" eb="3">
      <t>シ</t>
    </rPh>
    <rPh sb="3" eb="4">
      <t>ケイ</t>
    </rPh>
    <phoneticPr fontId="5"/>
  </si>
  <si>
    <t>毎民藤原</t>
    <rPh sb="0" eb="1">
      <t>マイ</t>
    </rPh>
    <rPh sb="1" eb="2">
      <t>ミン</t>
    </rPh>
    <rPh sb="2" eb="4">
      <t>フジワラ</t>
    </rPh>
    <phoneticPr fontId="5"/>
  </si>
  <si>
    <t>読売相馬</t>
    <rPh sb="0" eb="1">
      <t>ヨ</t>
    </rPh>
    <rPh sb="1" eb="2">
      <t>ウリ</t>
    </rPh>
    <rPh sb="2" eb="4">
      <t>ソウマ</t>
    </rPh>
    <phoneticPr fontId="5"/>
  </si>
  <si>
    <t>（伏黒）</t>
    <phoneticPr fontId="5"/>
  </si>
  <si>
    <t>(会津若松市・喜多方市）</t>
    <phoneticPr fontId="5"/>
  </si>
  <si>
    <t>（耶麻郡・大沼郡）</t>
    <phoneticPr fontId="5"/>
  </si>
  <si>
    <t>（河沼郡・南会津郡）</t>
    <phoneticPr fontId="5"/>
  </si>
  <si>
    <t>(いわき市２/３）</t>
    <phoneticPr fontId="5"/>
  </si>
  <si>
    <t>(いわき市３/３）</t>
    <phoneticPr fontId="5"/>
  </si>
  <si>
    <t>(いわき市１/３）</t>
    <phoneticPr fontId="5"/>
  </si>
  <si>
    <t>(福島市１/２）</t>
    <phoneticPr fontId="5"/>
  </si>
  <si>
    <t>(福島市２/２）</t>
    <phoneticPr fontId="5"/>
  </si>
  <si>
    <t>（郡山市１/２）</t>
    <phoneticPr fontId="5"/>
  </si>
  <si>
    <t>（郡山市２/２）</t>
    <phoneticPr fontId="5"/>
  </si>
  <si>
    <t>（須賀川市・田村市・田村郡）</t>
    <phoneticPr fontId="5"/>
  </si>
  <si>
    <t>0450</t>
    <phoneticPr fontId="5"/>
  </si>
  <si>
    <t>0330</t>
    <phoneticPr fontId="5"/>
  </si>
  <si>
    <t>0220</t>
    <phoneticPr fontId="5"/>
  </si>
  <si>
    <t>(旧)　　　 喜多方市</t>
    <rPh sb="1" eb="2">
      <t>キュウ</t>
    </rPh>
    <rPh sb="7" eb="11">
      <t>キタカタシ</t>
    </rPh>
    <phoneticPr fontId="5"/>
  </si>
  <si>
    <t>(旧）　　　　伊達町</t>
    <rPh sb="1" eb="2">
      <t>キュウ</t>
    </rPh>
    <rPh sb="7" eb="10">
      <t>ダテマチ</t>
    </rPh>
    <phoneticPr fontId="5"/>
  </si>
  <si>
    <t>(旧）　　　　梁川町</t>
    <rPh sb="1" eb="2">
      <t>キュウ</t>
    </rPh>
    <rPh sb="7" eb="10">
      <t>ヤナガワマチ</t>
    </rPh>
    <phoneticPr fontId="5"/>
  </si>
  <si>
    <t>(旧）　　　　保原町</t>
    <rPh sb="1" eb="2">
      <t>キュウ</t>
    </rPh>
    <rPh sb="7" eb="10">
      <t>ホバラマチ</t>
    </rPh>
    <phoneticPr fontId="5"/>
  </si>
  <si>
    <t>ASA福島西部</t>
    <rPh sb="3" eb="5">
      <t>フクシマ</t>
    </rPh>
    <rPh sb="5" eb="7">
      <t>セイブ</t>
    </rPh>
    <phoneticPr fontId="5"/>
  </si>
  <si>
    <t>ASA福島南部</t>
    <rPh sb="3" eb="5">
      <t>フクシマ</t>
    </rPh>
    <rPh sb="5" eb="7">
      <t>ナンブ</t>
    </rPh>
    <phoneticPr fontId="5"/>
  </si>
  <si>
    <t>(伊達市・伊達郡）</t>
    <rPh sb="1" eb="4">
      <t>ダテシ</t>
    </rPh>
    <phoneticPr fontId="5"/>
  </si>
  <si>
    <t>版</t>
    <rPh sb="0" eb="1">
      <t>ハン</t>
    </rPh>
    <phoneticPr fontId="5"/>
  </si>
  <si>
    <t>改定年月日</t>
    <rPh sb="0" eb="2">
      <t>カイテイ</t>
    </rPh>
    <rPh sb="2" eb="5">
      <t>ネンガッピ</t>
    </rPh>
    <phoneticPr fontId="5"/>
  </si>
  <si>
    <t>改定内容</t>
    <rPh sb="0" eb="2">
      <t>カイテイ</t>
    </rPh>
    <rPh sb="2" eb="4">
      <t>ナイヨウ</t>
    </rPh>
    <phoneticPr fontId="5"/>
  </si>
  <si>
    <t>改定後合計部数</t>
    <rPh sb="0" eb="2">
      <t>カイテイ</t>
    </rPh>
    <rPh sb="2" eb="3">
      <t>ゴ</t>
    </rPh>
    <rPh sb="3" eb="5">
      <t>ゴウケイ</t>
    </rPh>
    <rPh sb="5" eb="7">
      <t>ブスウ</t>
    </rPh>
    <phoneticPr fontId="5"/>
  </si>
  <si>
    <t>読売麓山</t>
    <rPh sb="1" eb="2">
      <t>ウリ</t>
    </rPh>
    <rPh sb="2" eb="3">
      <t>フモト</t>
    </rPh>
    <rPh sb="3" eb="4">
      <t>ヤマ</t>
    </rPh>
    <phoneticPr fontId="5"/>
  </si>
  <si>
    <t>須賀川市の一部を含む</t>
    <rPh sb="5" eb="7">
      <t>イチブ</t>
    </rPh>
    <phoneticPr fontId="5"/>
  </si>
  <si>
    <t>0130白河市</t>
    <phoneticPr fontId="5"/>
  </si>
  <si>
    <t>0160東白川郡</t>
    <phoneticPr fontId="5"/>
  </si>
  <si>
    <t>読売
新白河</t>
    <phoneticPr fontId="5"/>
  </si>
  <si>
    <t>西白河郡西郷村を含む</t>
    <rPh sb="0" eb="4">
      <t>ニシシラカワグン</t>
    </rPh>
    <rPh sb="4" eb="7">
      <t>ニシゴウムラ</t>
    </rPh>
    <rPh sb="8" eb="9">
      <t>フク</t>
    </rPh>
    <phoneticPr fontId="5"/>
  </si>
  <si>
    <t>日和田町を含む</t>
    <rPh sb="0" eb="4">
      <t>ヒワダマチ</t>
    </rPh>
    <phoneticPr fontId="5"/>
  </si>
  <si>
    <t>田村郡三春町の一部を含む</t>
    <rPh sb="0" eb="3">
      <t>タムラグン</t>
    </rPh>
    <rPh sb="3" eb="6">
      <t>ミハルマチ</t>
    </rPh>
    <rPh sb="7" eb="9">
      <t>イチブ</t>
    </rPh>
    <phoneticPr fontId="5"/>
  </si>
  <si>
    <t>0140西白河郡</t>
    <phoneticPr fontId="5"/>
  </si>
  <si>
    <t>0150石川郡</t>
    <phoneticPr fontId="5"/>
  </si>
  <si>
    <t>0170二本松市</t>
    <phoneticPr fontId="5"/>
  </si>
  <si>
    <t>0180本宮市</t>
    <phoneticPr fontId="5"/>
  </si>
  <si>
    <t>（旧）
東村</t>
    <rPh sb="1" eb="2">
      <t>キュウ</t>
    </rPh>
    <rPh sb="4" eb="6">
      <t>ヒガシムラ</t>
    </rPh>
    <phoneticPr fontId="5"/>
  </si>
  <si>
    <t>岩瀬郡天栄村の一部、白河市（旧）大信村、西白河郡中島村を含む</t>
    <phoneticPr fontId="5"/>
  </si>
  <si>
    <t>石川郡玉川村の一部を含む</t>
    <rPh sb="7" eb="9">
      <t>イチブ</t>
    </rPh>
    <phoneticPr fontId="5"/>
  </si>
  <si>
    <t>岩瀬郡天栄村の一部を含む</t>
    <rPh sb="7" eb="9">
      <t>イチブ</t>
    </rPh>
    <phoneticPr fontId="5"/>
  </si>
  <si>
    <t>田村郡三春町の一部を含む</t>
    <rPh sb="7" eb="9">
      <t>イチブ</t>
    </rPh>
    <phoneticPr fontId="5"/>
  </si>
  <si>
    <t>ＪＡたむら
常葉</t>
    <phoneticPr fontId="5"/>
  </si>
  <si>
    <t>田村市船引町の一部を含む</t>
    <rPh sb="0" eb="2">
      <t>タムラ</t>
    </rPh>
    <rPh sb="2" eb="3">
      <t>シ</t>
    </rPh>
    <rPh sb="3" eb="6">
      <t>フネヒキマチ</t>
    </rPh>
    <rPh sb="7" eb="9">
      <t>イチブ</t>
    </rPh>
    <rPh sb="10" eb="11">
      <t>フク</t>
    </rPh>
    <phoneticPr fontId="5"/>
  </si>
  <si>
    <t>白河市（旧）東村の一部を含む</t>
    <phoneticPr fontId="5"/>
  </si>
  <si>
    <t>石川郡平田村の一部、石川郡浅川町の一部を含む</t>
    <phoneticPr fontId="5"/>
  </si>
  <si>
    <t>石川郡平田村の一部、石川郡玉川村の一部を含む</t>
    <phoneticPr fontId="5"/>
  </si>
  <si>
    <t>東白川郡棚倉町の一部を含む</t>
    <phoneticPr fontId="5"/>
  </si>
  <si>
    <t>二本松市の（旧）安達町の一部を含む</t>
    <phoneticPr fontId="5"/>
  </si>
  <si>
    <t>（旧）
二本松市</t>
    <rPh sb="1" eb="2">
      <t>キュウ</t>
    </rPh>
    <rPh sb="4" eb="8">
      <t>ニホンマツシ</t>
    </rPh>
    <phoneticPr fontId="5"/>
  </si>
  <si>
    <t>朝日
二本松</t>
    <rPh sb="3" eb="6">
      <t>ニホンマツ</t>
    </rPh>
    <phoneticPr fontId="5"/>
  </si>
  <si>
    <t>毎民
二本松</t>
    <phoneticPr fontId="5"/>
  </si>
  <si>
    <t>0110須賀川市</t>
    <phoneticPr fontId="5"/>
  </si>
  <si>
    <t>0120田村市</t>
    <phoneticPr fontId="5"/>
  </si>
  <si>
    <t>0125田村郡</t>
    <phoneticPr fontId="5"/>
  </si>
  <si>
    <t>0100郡山市</t>
    <phoneticPr fontId="5"/>
  </si>
  <si>
    <t>（白河市・西白河郡）</t>
    <phoneticPr fontId="5"/>
  </si>
  <si>
    <t>（石川郡・東白川郡）</t>
    <rPh sb="1" eb="3">
      <t>イシカワ</t>
    </rPh>
    <rPh sb="3" eb="4">
      <t>グン</t>
    </rPh>
    <phoneticPr fontId="5"/>
  </si>
  <si>
    <t>（二本松市・本宮市）</t>
    <phoneticPr fontId="5"/>
  </si>
  <si>
    <t>0200福島市</t>
    <phoneticPr fontId="5"/>
  </si>
  <si>
    <t>0210伊達市</t>
    <phoneticPr fontId="5"/>
  </si>
  <si>
    <t>0220伊達郡</t>
    <phoneticPr fontId="5"/>
  </si>
  <si>
    <t>福島市立子山の一部、二本松市(旧）東和町の一部を含む</t>
    <phoneticPr fontId="5"/>
  </si>
  <si>
    <t>二本松市の(旧）安達町の一部を含む</t>
    <phoneticPr fontId="5"/>
  </si>
  <si>
    <t>二本松市の(旧）安達町の一部を含む</t>
    <phoneticPr fontId="5"/>
  </si>
  <si>
    <t>伊達市の（旧）霊山町の一部を含む</t>
    <phoneticPr fontId="5"/>
  </si>
  <si>
    <t>小国菅野</t>
    <rPh sb="0" eb="1">
      <t>コ</t>
    </rPh>
    <rPh sb="1" eb="2">
      <t>クニ</t>
    </rPh>
    <rPh sb="2" eb="4">
      <t>カンノ</t>
    </rPh>
    <phoneticPr fontId="5"/>
  </si>
  <si>
    <t>福島市飯坂町東湯野地区を含む</t>
    <phoneticPr fontId="5"/>
  </si>
  <si>
    <t>0300いわき市</t>
    <phoneticPr fontId="5"/>
  </si>
  <si>
    <t>0310南相馬市</t>
    <phoneticPr fontId="5"/>
  </si>
  <si>
    <t>0320相馬市</t>
    <phoneticPr fontId="5"/>
  </si>
  <si>
    <t>0330双葉郡</t>
    <phoneticPr fontId="5"/>
  </si>
  <si>
    <t>0340相馬郡</t>
    <phoneticPr fontId="5"/>
  </si>
  <si>
    <t>ASA福島北部</t>
    <rPh sb="3" eb="5">
      <t>フクシマ</t>
    </rPh>
    <rPh sb="5" eb="7">
      <t>ホクブ</t>
    </rPh>
    <phoneticPr fontId="5"/>
  </si>
  <si>
    <t>岡田</t>
    <rPh sb="0" eb="2">
      <t>オカダ</t>
    </rPh>
    <phoneticPr fontId="5"/>
  </si>
  <si>
    <t>相馬郡新地町の一部を含む</t>
    <phoneticPr fontId="5"/>
  </si>
  <si>
    <t>相馬郡新地町の一部を含む</t>
    <phoneticPr fontId="5"/>
  </si>
  <si>
    <t>（本店）</t>
    <rPh sb="1" eb="3">
      <t>ホンテン</t>
    </rPh>
    <phoneticPr fontId="5"/>
  </si>
  <si>
    <t>（東部支店）</t>
    <rPh sb="1" eb="3">
      <t>トウブ</t>
    </rPh>
    <phoneticPr fontId="5"/>
  </si>
  <si>
    <t>（北部支店）</t>
    <rPh sb="1" eb="3">
      <t>ホクブ</t>
    </rPh>
    <rPh sb="3" eb="5">
      <t>シテン</t>
    </rPh>
    <phoneticPr fontId="5"/>
  </si>
  <si>
    <t>（南部支店）</t>
    <rPh sb="1" eb="3">
      <t>ナンブ</t>
    </rPh>
    <rPh sb="3" eb="5">
      <t>シテン</t>
    </rPh>
    <phoneticPr fontId="5"/>
  </si>
  <si>
    <t>0400会津若松市</t>
    <phoneticPr fontId="5"/>
  </si>
  <si>
    <t>0410喜多方市</t>
    <phoneticPr fontId="5"/>
  </si>
  <si>
    <t>0420耶麻郡</t>
    <phoneticPr fontId="5"/>
  </si>
  <si>
    <t>0430大沼郡</t>
    <phoneticPr fontId="5"/>
  </si>
  <si>
    <t>0440河沼郡</t>
    <phoneticPr fontId="5"/>
  </si>
  <si>
    <t>0450南会津郡</t>
    <phoneticPr fontId="5"/>
  </si>
  <si>
    <t>会津若松市北会津町を含む</t>
    <phoneticPr fontId="5"/>
  </si>
  <si>
    <t>河沼郡湯川村の一部を含む</t>
    <phoneticPr fontId="5"/>
  </si>
  <si>
    <t>喜多方市の（旧）高郷村の一部を含む</t>
    <phoneticPr fontId="5"/>
  </si>
  <si>
    <t>耶麻郡北塩原村の一部を含む</t>
    <phoneticPr fontId="5"/>
  </si>
  <si>
    <t>河沼郡会津坂下町の一部を含む</t>
    <phoneticPr fontId="5"/>
  </si>
  <si>
    <t>南会津郡南会津町の（旧）舘岩村を含む</t>
    <phoneticPr fontId="5"/>
  </si>
  <si>
    <t>南会津郡桧枝岐村を含む</t>
    <phoneticPr fontId="5"/>
  </si>
  <si>
    <t>南会津郡只見町の一部を含む</t>
    <phoneticPr fontId="5"/>
  </si>
  <si>
    <t>猪苗代
町</t>
    <rPh sb="0" eb="3">
      <t>イナワシロ</t>
    </rPh>
    <rPh sb="4" eb="5">
      <t>マチ</t>
    </rPh>
    <phoneticPr fontId="5"/>
  </si>
  <si>
    <t>西会津
町</t>
    <rPh sb="0" eb="1">
      <t>ニシ</t>
    </rPh>
    <rPh sb="1" eb="2">
      <t>カイ</t>
    </rPh>
    <rPh sb="2" eb="3">
      <t>ツ</t>
    </rPh>
    <rPh sb="4" eb="5">
      <t>マチ</t>
    </rPh>
    <phoneticPr fontId="5"/>
  </si>
  <si>
    <t>横田</t>
    <rPh sb="0" eb="2">
      <t>ヨコタ</t>
    </rPh>
    <phoneticPr fontId="5"/>
  </si>
  <si>
    <t>新聞販売</t>
    <phoneticPr fontId="5"/>
  </si>
  <si>
    <t>高田</t>
    <rPh sb="0" eb="2">
      <t>タカダ</t>
    </rPh>
    <phoneticPr fontId="5"/>
  </si>
  <si>
    <t>和須津</t>
    <phoneticPr fontId="5"/>
  </si>
  <si>
    <t>毎民四倉販売Ｃ</t>
    <rPh sb="0" eb="1">
      <t>マイ</t>
    </rPh>
    <rPh sb="1" eb="2">
      <t>ミン</t>
    </rPh>
    <rPh sb="4" eb="6">
      <t>ハンバイ</t>
    </rPh>
    <phoneticPr fontId="5"/>
  </si>
  <si>
    <t>特記事項</t>
    <rPh sb="0" eb="2">
      <t>トッキ</t>
    </rPh>
    <rPh sb="2" eb="4">
      <t>ジコウ</t>
    </rPh>
    <phoneticPr fontId="5"/>
  </si>
  <si>
    <t>南会津
町</t>
    <rPh sb="0" eb="1">
      <t>ミナミ</t>
    </rPh>
    <rPh sb="1" eb="3">
      <t>アイヅ</t>
    </rPh>
    <rPh sb="4" eb="5">
      <t>マチ</t>
    </rPh>
    <phoneticPr fontId="5"/>
  </si>
  <si>
    <t>喜多方市［（旧）熱塩加納村、（旧）塩川町］の一部、耶麻郡北塩原村の一部含む</t>
    <phoneticPr fontId="5"/>
  </si>
  <si>
    <t>以下の市郡別合計部数は、販売店の存在する市郡別の合計数です。該当市郡に、あまねく折込する必要部数については当社営業にお訊ね
ください。　　※なお、銘柄指定・地域指定は完全にはできませんので、ご了承下さい。</t>
    <rPh sb="0" eb="2">
      <t>イカ</t>
    </rPh>
    <rPh sb="3" eb="4">
      <t>シ</t>
    </rPh>
    <rPh sb="4" eb="5">
      <t>グン</t>
    </rPh>
    <rPh sb="5" eb="6">
      <t>ベツ</t>
    </rPh>
    <rPh sb="6" eb="8">
      <t>ゴウケイ</t>
    </rPh>
    <rPh sb="8" eb="10">
      <t>ブスウ</t>
    </rPh>
    <rPh sb="12" eb="15">
      <t>ハンバイテン</t>
    </rPh>
    <rPh sb="16" eb="18">
      <t>ソンザイ</t>
    </rPh>
    <rPh sb="20" eb="21">
      <t>シ</t>
    </rPh>
    <rPh sb="21" eb="22">
      <t>グン</t>
    </rPh>
    <rPh sb="22" eb="23">
      <t>ベツ</t>
    </rPh>
    <rPh sb="24" eb="26">
      <t>ゴウケイ</t>
    </rPh>
    <rPh sb="26" eb="27">
      <t>スウ</t>
    </rPh>
    <rPh sb="30" eb="32">
      <t>ガイトウ</t>
    </rPh>
    <rPh sb="32" eb="33">
      <t>シ</t>
    </rPh>
    <rPh sb="33" eb="34">
      <t>グン</t>
    </rPh>
    <rPh sb="40" eb="42">
      <t>オリコミ</t>
    </rPh>
    <rPh sb="44" eb="46">
      <t>ヒツヨウ</t>
    </rPh>
    <rPh sb="46" eb="48">
      <t>ブスウ</t>
    </rPh>
    <rPh sb="53" eb="55">
      <t>トウシャ</t>
    </rPh>
    <rPh sb="55" eb="57">
      <t>エイギョウ</t>
    </rPh>
    <rPh sb="59" eb="60">
      <t>タズ</t>
    </rPh>
    <rPh sb="73" eb="75">
      <t>メイガラ</t>
    </rPh>
    <rPh sb="75" eb="77">
      <t>シテイ</t>
    </rPh>
    <rPh sb="78" eb="80">
      <t>チイキ</t>
    </rPh>
    <rPh sb="80" eb="82">
      <t>シテイ</t>
    </rPh>
    <rPh sb="83" eb="85">
      <t>カンゼン</t>
    </rPh>
    <rPh sb="96" eb="98">
      <t>リョウショウ</t>
    </rPh>
    <rPh sb="98" eb="99">
      <t>クダ</t>
    </rPh>
    <phoneticPr fontId="5"/>
  </si>
  <si>
    <t>※会津若松市に漏れなく折込する時には、下の合計数に＋2000部必要です。</t>
    <rPh sb="1" eb="6">
      <t>アイヅワカマツシ</t>
    </rPh>
    <rPh sb="7" eb="8">
      <t>モ</t>
    </rPh>
    <rPh sb="11" eb="13">
      <t>オリコミ</t>
    </rPh>
    <rPh sb="15" eb="16">
      <t>トキ</t>
    </rPh>
    <rPh sb="19" eb="20">
      <t>シタ</t>
    </rPh>
    <rPh sb="21" eb="24">
      <t>ゴウケイスウ</t>
    </rPh>
    <rPh sb="30" eb="31">
      <t>ブ</t>
    </rPh>
    <rPh sb="31" eb="33">
      <t>ヒツヨウ</t>
    </rPh>
    <phoneticPr fontId="5"/>
  </si>
  <si>
    <t>読売勿来</t>
    <rPh sb="0" eb="1">
      <t>ヨ</t>
    </rPh>
    <rPh sb="1" eb="2">
      <t>ウリ</t>
    </rPh>
    <rPh sb="2" eb="4">
      <t>ナコソ</t>
    </rPh>
    <phoneticPr fontId="5"/>
  </si>
  <si>
    <t>ＡＳＡ福島中央</t>
    <rPh sb="3" eb="5">
      <t>フクシマ</t>
    </rPh>
    <rPh sb="5" eb="7">
      <t>チュウオウ</t>
    </rPh>
    <phoneticPr fontId="5"/>
  </si>
  <si>
    <t>毎民販売Ｃ</t>
    <rPh sb="0" eb="1">
      <t>マイ</t>
    </rPh>
    <rPh sb="1" eb="2">
      <t>ミン</t>
    </rPh>
    <rPh sb="2" eb="4">
      <t>ハンバイ</t>
    </rPh>
    <phoneticPr fontId="5"/>
  </si>
  <si>
    <t>(旧)</t>
    <rPh sb="1" eb="2">
      <t>キュウ</t>
    </rPh>
    <phoneticPr fontId="5"/>
  </si>
  <si>
    <t>(旧)飯野町計</t>
    <rPh sb="1" eb="2">
      <t>キュウ</t>
    </rPh>
    <rPh sb="3" eb="5">
      <t>イイノ</t>
    </rPh>
    <rPh sb="5" eb="6">
      <t>モトミヤマチ</t>
    </rPh>
    <rPh sb="6" eb="7">
      <t>ケイ</t>
    </rPh>
    <phoneticPr fontId="5"/>
  </si>
  <si>
    <t>ＹＣ川俣</t>
    <rPh sb="2" eb="4">
      <t>カワマタ</t>
    </rPh>
    <phoneticPr fontId="5"/>
  </si>
  <si>
    <t>三春
集報社</t>
    <rPh sb="0" eb="2">
      <t>ミハル</t>
    </rPh>
    <rPh sb="3" eb="4">
      <t>シュウ</t>
    </rPh>
    <rPh sb="4" eb="5">
      <t>ホウ</t>
    </rPh>
    <rPh sb="5" eb="6">
      <t>シャ</t>
    </rPh>
    <phoneticPr fontId="5"/>
  </si>
  <si>
    <t>読売瀬上</t>
    <rPh sb="1" eb="2">
      <t>ウリ</t>
    </rPh>
    <rPh sb="2" eb="3">
      <t>セ</t>
    </rPh>
    <rPh sb="3" eb="4">
      <t>ウエ</t>
    </rPh>
    <phoneticPr fontId="5"/>
  </si>
  <si>
    <t>毎民
東福島</t>
    <rPh sb="0" eb="1">
      <t>マイ</t>
    </rPh>
    <rPh sb="1" eb="2">
      <t>ミン</t>
    </rPh>
    <rPh sb="3" eb="4">
      <t>ヒガシ</t>
    </rPh>
    <phoneticPr fontId="5"/>
  </si>
  <si>
    <t>内郷も含む</t>
    <phoneticPr fontId="5"/>
  </si>
  <si>
    <t>毎民内郷</t>
    <rPh sb="0" eb="1">
      <t>マイ</t>
    </rPh>
    <rPh sb="1" eb="2">
      <t>ミン</t>
    </rPh>
    <rPh sb="2" eb="3">
      <t>ウチ</t>
    </rPh>
    <rPh sb="3" eb="4">
      <t>ゴウ</t>
    </rPh>
    <phoneticPr fontId="5"/>
  </si>
  <si>
    <t>朝日小名浜</t>
    <rPh sb="0" eb="1">
      <t>アサ</t>
    </rPh>
    <rPh sb="1" eb="2">
      <t>ヒ</t>
    </rPh>
    <rPh sb="2" eb="3">
      <t>オ</t>
    </rPh>
    <rPh sb="3" eb="4">
      <t>ナ</t>
    </rPh>
    <rPh sb="4" eb="5">
      <t>ハマ</t>
    </rPh>
    <phoneticPr fontId="5"/>
  </si>
  <si>
    <t>読売五月町</t>
    <rPh sb="0" eb="2">
      <t>ヨミウリ</t>
    </rPh>
    <rPh sb="2" eb="5">
      <t>サツキチョウ</t>
    </rPh>
    <phoneticPr fontId="5"/>
  </si>
  <si>
    <t>　(豊田町支店)</t>
    <rPh sb="2" eb="5">
      <t>トヨタマチ</t>
    </rPh>
    <rPh sb="5" eb="7">
      <t>シテン</t>
    </rPh>
    <phoneticPr fontId="5"/>
  </si>
  <si>
    <t>読売南部</t>
    <phoneticPr fontId="5"/>
  </si>
  <si>
    <t>読売北部</t>
    <phoneticPr fontId="5"/>
  </si>
  <si>
    <t>販売C</t>
    <rPh sb="0" eb="2">
      <t>ハンバイ</t>
    </rPh>
    <phoneticPr fontId="6"/>
  </si>
  <si>
    <t>安達郡大玉村を含む
（旧）白沢村を含む</t>
    <rPh sb="11" eb="12">
      <t>キュウ</t>
    </rPh>
    <rPh sb="13" eb="14">
      <t>シラ</t>
    </rPh>
    <rPh sb="14" eb="15">
      <t>サワ</t>
    </rPh>
    <rPh sb="15" eb="16">
      <t>ムラ</t>
    </rPh>
    <rPh sb="17" eb="18">
      <t>フク</t>
    </rPh>
    <phoneticPr fontId="5"/>
  </si>
  <si>
    <t>安達郡大玉村を含む
（旧）白沢村を含む</t>
    <phoneticPr fontId="5"/>
  </si>
  <si>
    <t>ＹＣ小野</t>
    <rPh sb="2" eb="4">
      <t>オノ</t>
    </rPh>
    <phoneticPr fontId="5"/>
  </si>
  <si>
    <t>ＹＣ
二本松</t>
    <phoneticPr fontId="5"/>
  </si>
  <si>
    <t>※会津若松市全域に折込するには、＋2000部必要です。</t>
    <rPh sb="6" eb="8">
      <t>ゼンイキ</t>
    </rPh>
    <phoneticPr fontId="5"/>
  </si>
  <si>
    <t>　(北部支店)</t>
    <rPh sb="2" eb="4">
      <t>ホクブ</t>
    </rPh>
    <rPh sb="4" eb="6">
      <t>シテン</t>
    </rPh>
    <phoneticPr fontId="5"/>
  </si>
  <si>
    <r>
      <t>毎民鏡石</t>
    </r>
    <r>
      <rPr>
        <sz val="9"/>
        <rFont val="ＭＳ Ｐゴシック"/>
        <family val="3"/>
        <charset val="128"/>
      </rPr>
      <t>（鏡石町）</t>
    </r>
    <rPh sb="0" eb="1">
      <t>マイ</t>
    </rPh>
    <rPh sb="1" eb="2">
      <t>ミン</t>
    </rPh>
    <rPh sb="2" eb="3">
      <t>カガミ</t>
    </rPh>
    <rPh sb="3" eb="4">
      <t>イシ</t>
    </rPh>
    <phoneticPr fontId="5"/>
  </si>
  <si>
    <t>毎民本宮</t>
    <rPh sb="0" eb="1">
      <t>マイ</t>
    </rPh>
    <rPh sb="1" eb="2">
      <t>ミン</t>
    </rPh>
    <rPh sb="2" eb="4">
      <t>モトミヤ</t>
    </rPh>
    <phoneticPr fontId="5"/>
  </si>
  <si>
    <t>ＹＣ大越</t>
    <rPh sb="2" eb="4">
      <t>オオゴエ</t>
    </rPh>
    <phoneticPr fontId="5"/>
  </si>
  <si>
    <t>　(郷野目支店)</t>
    <rPh sb="2" eb="3">
      <t>ゴウ</t>
    </rPh>
    <rPh sb="3" eb="4">
      <t>ノ</t>
    </rPh>
    <rPh sb="4" eb="5">
      <t>メ</t>
    </rPh>
    <rPh sb="5" eb="7">
      <t>シテン</t>
    </rPh>
    <phoneticPr fontId="5"/>
  </si>
  <si>
    <t>　(蓬莱支店)</t>
    <rPh sb="2" eb="4">
      <t>ホウライ</t>
    </rPh>
    <rPh sb="4" eb="6">
      <t>シテン</t>
    </rPh>
    <phoneticPr fontId="5"/>
  </si>
  <si>
    <t>ＹＣ石川</t>
    <rPh sb="2" eb="4">
      <t>イシカワ</t>
    </rPh>
    <phoneticPr fontId="5"/>
  </si>
  <si>
    <t>ＹＣ飯野</t>
    <rPh sb="2" eb="4">
      <t>イイノ</t>
    </rPh>
    <phoneticPr fontId="5"/>
  </si>
  <si>
    <t>二本松市の一部を含む</t>
    <rPh sb="0" eb="4">
      <t>ニホンマツシ</t>
    </rPh>
    <rPh sb="5" eb="7">
      <t>イチブ</t>
    </rPh>
    <rPh sb="8" eb="9">
      <t>フク</t>
    </rPh>
    <phoneticPr fontId="5"/>
  </si>
  <si>
    <t>草野地区含む</t>
    <rPh sb="0" eb="2">
      <t>クサノ</t>
    </rPh>
    <rPh sb="2" eb="4">
      <t>チク</t>
    </rPh>
    <rPh sb="4" eb="5">
      <t>フク</t>
    </rPh>
    <phoneticPr fontId="5"/>
  </si>
  <si>
    <t>毎民郡山中央</t>
    <rPh sb="0" eb="1">
      <t>マイ</t>
    </rPh>
    <rPh sb="1" eb="2">
      <t>ミン</t>
    </rPh>
    <rPh sb="2" eb="4">
      <t>コオリヤマ</t>
    </rPh>
    <rPh sb="4" eb="6">
      <t>チュウオウ</t>
    </rPh>
    <phoneticPr fontId="5"/>
  </si>
  <si>
    <t>毎民郡山
駅西センター</t>
    <rPh sb="0" eb="1">
      <t>マイ</t>
    </rPh>
    <rPh sb="1" eb="2">
      <t>ミン</t>
    </rPh>
    <rPh sb="5" eb="6">
      <t>エキ</t>
    </rPh>
    <rPh sb="6" eb="7">
      <t>セイ</t>
    </rPh>
    <phoneticPr fontId="5"/>
  </si>
  <si>
    <t>毎民郡山桑野</t>
    <phoneticPr fontId="5"/>
  </si>
  <si>
    <t>毎民西部</t>
    <rPh sb="0" eb="1">
      <t>マイ</t>
    </rPh>
    <rPh sb="1" eb="2">
      <t>ミン</t>
    </rPh>
    <rPh sb="2" eb="4">
      <t>セイブ</t>
    </rPh>
    <phoneticPr fontId="5"/>
  </si>
  <si>
    <t>毎民富久山</t>
    <phoneticPr fontId="5"/>
  </si>
  <si>
    <t>毎民北部</t>
    <phoneticPr fontId="5"/>
  </si>
  <si>
    <t>毎民安積北部</t>
    <rPh sb="0" eb="1">
      <t>マイ</t>
    </rPh>
    <rPh sb="1" eb="2">
      <t>ミン</t>
    </rPh>
    <rPh sb="4" eb="6">
      <t>ホクブ</t>
    </rPh>
    <phoneticPr fontId="5"/>
  </si>
  <si>
    <t>毎民安積南部</t>
    <rPh sb="0" eb="1">
      <t>マイ</t>
    </rPh>
    <rPh sb="1" eb="2">
      <t>ミン</t>
    </rPh>
    <rPh sb="4" eb="6">
      <t>ナンブ</t>
    </rPh>
    <phoneticPr fontId="5"/>
  </si>
  <si>
    <t>毎民柴宮三穂田</t>
    <rPh sb="0" eb="1">
      <t>マイ</t>
    </rPh>
    <rPh sb="1" eb="2">
      <t>ミン</t>
    </rPh>
    <rPh sb="2" eb="3">
      <t>シバ</t>
    </rPh>
    <rPh sb="3" eb="4">
      <t>ミヤ</t>
    </rPh>
    <rPh sb="4" eb="5">
      <t>ミ</t>
    </rPh>
    <rPh sb="5" eb="6">
      <t>ホ</t>
    </rPh>
    <rPh sb="6" eb="7">
      <t>タ</t>
    </rPh>
    <phoneticPr fontId="5"/>
  </si>
  <si>
    <t>日和田大内</t>
    <rPh sb="0" eb="3">
      <t>ヒワダ</t>
    </rPh>
    <rPh sb="3" eb="5">
      <t>オオウチ</t>
    </rPh>
    <phoneticPr fontId="5"/>
  </si>
  <si>
    <t>毎民東部</t>
    <rPh sb="0" eb="1">
      <t>マイ</t>
    </rPh>
    <rPh sb="1" eb="2">
      <t>ミン</t>
    </rPh>
    <rPh sb="2" eb="4">
      <t>トウブ</t>
    </rPh>
    <phoneticPr fontId="5"/>
  </si>
  <si>
    <t>ＪＡたむら</t>
    <phoneticPr fontId="5"/>
  </si>
  <si>
    <t>毎民東部</t>
    <phoneticPr fontId="5"/>
  </si>
  <si>
    <t>舞木</t>
    <rPh sb="0" eb="1">
      <t>マイ</t>
    </rPh>
    <rPh sb="1" eb="2">
      <t>キ</t>
    </rPh>
    <phoneticPr fontId="5"/>
  </si>
  <si>
    <t>毎民
白河東</t>
    <phoneticPr fontId="5"/>
  </si>
  <si>
    <t>草野地区、四倉地区含む</t>
    <rPh sb="0" eb="2">
      <t>クサノ</t>
    </rPh>
    <rPh sb="2" eb="4">
      <t>チク</t>
    </rPh>
    <rPh sb="5" eb="6">
      <t>ヨ</t>
    </rPh>
    <rPh sb="6" eb="7">
      <t>クラ</t>
    </rPh>
    <rPh sb="7" eb="9">
      <t>チク</t>
    </rPh>
    <rPh sb="9" eb="10">
      <t>フク</t>
    </rPh>
    <phoneticPr fontId="5"/>
  </si>
  <si>
    <t>※銘柄指定をすると土湯には折込まれません</t>
    <rPh sb="1" eb="3">
      <t>メイガラ</t>
    </rPh>
    <rPh sb="3" eb="5">
      <t>シテイ</t>
    </rPh>
    <rPh sb="9" eb="10">
      <t>ツチ</t>
    </rPh>
    <rPh sb="10" eb="11">
      <t>ユ</t>
    </rPh>
    <rPh sb="13" eb="15">
      <t>オリコミ</t>
    </rPh>
    <phoneticPr fontId="5"/>
  </si>
  <si>
    <t>販売</t>
    <rPh sb="0" eb="2">
      <t>ハンバイ</t>
    </rPh>
    <phoneticPr fontId="5"/>
  </si>
  <si>
    <t>センター</t>
    <phoneticPr fontId="5"/>
  </si>
  <si>
    <t>（大戸町）徳田</t>
    <rPh sb="1" eb="4">
      <t>オオトマチ</t>
    </rPh>
    <rPh sb="5" eb="7">
      <t>トクダ</t>
    </rPh>
    <phoneticPr fontId="5"/>
  </si>
  <si>
    <t>朝日中央</t>
    <rPh sb="2" eb="4">
      <t>チュウオウ</t>
    </rPh>
    <phoneticPr fontId="5"/>
  </si>
  <si>
    <t>田村市都路町を含む
双葉郡葛尾村の一部を含む</t>
    <rPh sb="2" eb="3">
      <t>シ</t>
    </rPh>
    <rPh sb="5" eb="6">
      <t>マチ</t>
    </rPh>
    <rPh sb="10" eb="13">
      <t>フタバグン</t>
    </rPh>
    <rPh sb="13" eb="16">
      <t>カツラオムラ</t>
    </rPh>
    <rPh sb="17" eb="19">
      <t>イチブ</t>
    </rPh>
    <rPh sb="20" eb="21">
      <t>フク</t>
    </rPh>
    <phoneticPr fontId="5"/>
  </si>
  <si>
    <t>岩瀬郡鏡石町の一部、岩瀬郡天栄村の一部を含む</t>
    <phoneticPr fontId="5"/>
  </si>
  <si>
    <t>岩瀬郡鏡石町の一部、石川郡玉川村の一部を含む</t>
    <phoneticPr fontId="5"/>
  </si>
  <si>
    <t>岩瀬郡天栄村の一部、須賀川市の一部を含む</t>
    <phoneticPr fontId="5"/>
  </si>
  <si>
    <t>田村市滝根町の一部、田村市船引町の一部を含む</t>
    <phoneticPr fontId="5"/>
  </si>
  <si>
    <t>郡山市西田町、田村市船引町の一部を含む</t>
    <phoneticPr fontId="5"/>
  </si>
  <si>
    <t>西白河郡西郷村、旧表郷村、旧東村、東白川郡棚倉町の一部を含む</t>
    <rPh sb="13" eb="14">
      <t>キュウ</t>
    </rPh>
    <rPh sb="14" eb="16">
      <t>ヒガシムラ</t>
    </rPh>
    <rPh sb="17" eb="18">
      <t>ヒガシ</t>
    </rPh>
    <rPh sb="18" eb="20">
      <t>シラカワ</t>
    </rPh>
    <rPh sb="20" eb="21">
      <t>グン</t>
    </rPh>
    <rPh sb="21" eb="24">
      <t>タナグラマチ</t>
    </rPh>
    <phoneticPr fontId="5"/>
  </si>
  <si>
    <t>東白川郡棚倉町の一部を含む</t>
    <rPh sb="0" eb="4">
      <t>ヒガシシラカワグン</t>
    </rPh>
    <rPh sb="4" eb="7">
      <t>タナグラマチ</t>
    </rPh>
    <rPh sb="8" eb="10">
      <t>イチブ</t>
    </rPh>
    <rPh sb="11" eb="12">
      <t>フク</t>
    </rPh>
    <phoneticPr fontId="5"/>
  </si>
  <si>
    <t>白河市の一部を含む</t>
    <rPh sb="0" eb="2">
      <t>シラカワ</t>
    </rPh>
    <rPh sb="2" eb="3">
      <t>シ</t>
    </rPh>
    <rPh sb="4" eb="6">
      <t>イチブ</t>
    </rPh>
    <rPh sb="7" eb="8">
      <t>フク</t>
    </rPh>
    <phoneticPr fontId="5"/>
  </si>
  <si>
    <t>東白川郡棚倉町、矢祭町の一部を含む</t>
    <rPh sb="8" eb="11">
      <t>ヤマツリマチ</t>
    </rPh>
    <phoneticPr fontId="5"/>
  </si>
  <si>
    <t>喜多方市の（旧）熱塩加納村、耶麻郡北塩原村の一部を含む</t>
    <phoneticPr fontId="5"/>
  </si>
  <si>
    <t>河沼郡湯川村、会津若松市の（旧）河東町の一部を含む</t>
    <phoneticPr fontId="5"/>
  </si>
  <si>
    <t>伊達市（旧）月舘町を含む</t>
    <phoneticPr fontId="5"/>
  </si>
  <si>
    <t>伊達市（旧）月舘町、相馬郡飯舘村の一部を含む</t>
    <phoneticPr fontId="5"/>
  </si>
  <si>
    <t>相馬郡飯舘村の一部を含む</t>
    <rPh sb="0" eb="3">
      <t>ソウマグン</t>
    </rPh>
    <rPh sb="3" eb="6">
      <t>イイタテムラ</t>
    </rPh>
    <rPh sb="7" eb="9">
      <t>イチブ</t>
    </rPh>
    <rPh sb="10" eb="11">
      <t>フク</t>
    </rPh>
    <phoneticPr fontId="5"/>
  </si>
  <si>
    <t>産経</t>
    <rPh sb="0" eb="1">
      <t>サン</t>
    </rPh>
    <rPh sb="1" eb="2">
      <t>ケイ</t>
    </rPh>
    <phoneticPr fontId="5"/>
  </si>
  <si>
    <t>産経福島</t>
    <rPh sb="0" eb="1">
      <t>サン</t>
    </rPh>
    <rPh sb="1" eb="2">
      <t>ケイ</t>
    </rPh>
    <rPh sb="2" eb="4">
      <t>フクシマ</t>
    </rPh>
    <phoneticPr fontId="5"/>
  </si>
  <si>
    <t>夏井</t>
    <rPh sb="0" eb="2">
      <t>ナツイ</t>
    </rPh>
    <phoneticPr fontId="8"/>
  </si>
  <si>
    <t>舞木販売センター</t>
    <rPh sb="0" eb="2">
      <t>モウギ</t>
    </rPh>
    <rPh sb="2" eb="4">
      <t>ハンバイ</t>
    </rPh>
    <phoneticPr fontId="5"/>
  </si>
  <si>
    <t>ＹＣ常磐</t>
    <rPh sb="2" eb="4">
      <t>ジョウバン</t>
    </rPh>
    <phoneticPr fontId="5"/>
  </si>
  <si>
    <t>川桁</t>
    <rPh sb="0" eb="2">
      <t>カワゲタ</t>
    </rPh>
    <phoneticPr fontId="5"/>
  </si>
  <si>
    <t>ＹＣ
坂下町</t>
    <rPh sb="5" eb="6">
      <t>マチ</t>
    </rPh>
    <phoneticPr fontId="5"/>
  </si>
  <si>
    <t>旧小名浜読売西部の一部を含む</t>
    <rPh sb="0" eb="1">
      <t>キュウ</t>
    </rPh>
    <rPh sb="1" eb="3">
      <t>オナ</t>
    </rPh>
    <rPh sb="3" eb="4">
      <t>ハマ</t>
    </rPh>
    <rPh sb="4" eb="6">
      <t>ヨミウリ</t>
    </rPh>
    <rPh sb="6" eb="8">
      <t>セイブ</t>
    </rPh>
    <rPh sb="9" eb="11">
      <t>イチブ</t>
    </rPh>
    <rPh sb="12" eb="13">
      <t>フク</t>
    </rPh>
    <phoneticPr fontId="5"/>
  </si>
  <si>
    <t>内郷も含む
旧平読売東部の一部を含む</t>
    <rPh sb="6" eb="7">
      <t>キュウ</t>
    </rPh>
    <rPh sb="7" eb="8">
      <t>タイラ</t>
    </rPh>
    <rPh sb="8" eb="10">
      <t>ヨミウリ</t>
    </rPh>
    <rPh sb="10" eb="12">
      <t>トウブ</t>
    </rPh>
    <rPh sb="13" eb="15">
      <t>イチブ</t>
    </rPh>
    <rPh sb="16" eb="17">
      <t>フク</t>
    </rPh>
    <phoneticPr fontId="5"/>
  </si>
  <si>
    <t>旧平読売東部の一部を含む</t>
    <phoneticPr fontId="5"/>
  </si>
  <si>
    <t>ＹＣ小名浜</t>
    <rPh sb="2" eb="4">
      <t>オナ</t>
    </rPh>
    <rPh sb="4" eb="5">
      <t>ハマ</t>
    </rPh>
    <phoneticPr fontId="5"/>
  </si>
  <si>
    <t>ＹＣ塩川</t>
    <rPh sb="2" eb="4">
      <t>シオカワ</t>
    </rPh>
    <phoneticPr fontId="5"/>
  </si>
  <si>
    <t>田島読売
渡部</t>
    <rPh sb="0" eb="2">
      <t>タジマ</t>
    </rPh>
    <rPh sb="2" eb="4">
      <t>ヨミウリ</t>
    </rPh>
    <rPh sb="5" eb="7">
      <t>ワタベ</t>
    </rPh>
    <phoneticPr fontId="5"/>
  </si>
  <si>
    <t>読売富久山の一部エリアが移行</t>
    <rPh sb="0" eb="2">
      <t>ヨミウリ</t>
    </rPh>
    <rPh sb="2" eb="3">
      <t>フ</t>
    </rPh>
    <rPh sb="3" eb="5">
      <t>クヤマ</t>
    </rPh>
    <rPh sb="6" eb="8">
      <t>イチブ</t>
    </rPh>
    <rPh sb="12" eb="14">
      <t>イコウ</t>
    </rPh>
    <phoneticPr fontId="5"/>
  </si>
  <si>
    <t>新鶴</t>
    <rPh sb="0" eb="2">
      <t>ニイツル</t>
    </rPh>
    <phoneticPr fontId="5"/>
  </si>
  <si>
    <t>販売所</t>
    <rPh sb="0" eb="2">
      <t>ハンバイ</t>
    </rPh>
    <rPh sb="2" eb="3">
      <t>ショ</t>
    </rPh>
    <phoneticPr fontId="5"/>
  </si>
  <si>
    <t>旧白河佐藤新聞店エリアが統合</t>
    <rPh sb="0" eb="1">
      <t>キュウ</t>
    </rPh>
    <rPh sb="1" eb="3">
      <t>シラカワ</t>
    </rPh>
    <rPh sb="3" eb="5">
      <t>サトウ</t>
    </rPh>
    <rPh sb="5" eb="7">
      <t>シンブン</t>
    </rPh>
    <rPh sb="7" eb="8">
      <t>テン</t>
    </rPh>
    <rPh sb="12" eb="14">
      <t>トウゴウ</t>
    </rPh>
    <phoneticPr fontId="5"/>
  </si>
  <si>
    <t>ＡＳＡ好間</t>
    <rPh sb="3" eb="4">
      <t>ヨシ</t>
    </rPh>
    <rPh sb="4" eb="5">
      <t>マ</t>
    </rPh>
    <phoneticPr fontId="5"/>
  </si>
  <si>
    <t>伊達郡川俣町山木屋地区を含む</t>
    <rPh sb="0" eb="3">
      <t>ダテグン</t>
    </rPh>
    <rPh sb="3" eb="6">
      <t>カワマタマチ</t>
    </rPh>
    <rPh sb="6" eb="8">
      <t>ヤマキ</t>
    </rPh>
    <rPh sb="8" eb="9">
      <t>ヤ</t>
    </rPh>
    <rPh sb="9" eb="11">
      <t>チク</t>
    </rPh>
    <rPh sb="12" eb="13">
      <t>フク</t>
    </rPh>
    <phoneticPr fontId="5"/>
  </si>
  <si>
    <t>読売民友新本宮</t>
    <rPh sb="0" eb="2">
      <t>ヨミウリ</t>
    </rPh>
    <rPh sb="2" eb="3">
      <t>ミン</t>
    </rPh>
    <rPh sb="3" eb="4">
      <t>ユウ</t>
    </rPh>
    <phoneticPr fontId="5"/>
  </si>
  <si>
    <t>読売民友伊達ＳＣ</t>
    <rPh sb="0" eb="2">
      <t>ヨミウリ</t>
    </rPh>
    <rPh sb="2" eb="3">
      <t>ミン</t>
    </rPh>
    <rPh sb="3" eb="4">
      <t>ユウ</t>
    </rPh>
    <rPh sb="4" eb="6">
      <t>ダテ</t>
    </rPh>
    <phoneticPr fontId="5"/>
  </si>
  <si>
    <t>読売民友伏黒ＳＣ</t>
    <rPh sb="0" eb="2">
      <t>ヨミウリ</t>
    </rPh>
    <rPh sb="2" eb="3">
      <t>ミン</t>
    </rPh>
    <rPh sb="3" eb="4">
      <t>ユウ</t>
    </rPh>
    <rPh sb="4" eb="5">
      <t>フ</t>
    </rPh>
    <rPh sb="5" eb="6">
      <t>グロ</t>
    </rPh>
    <phoneticPr fontId="5"/>
  </si>
  <si>
    <t>ＹＣ須賀川中央</t>
    <rPh sb="2" eb="5">
      <t>スカガワ</t>
    </rPh>
    <rPh sb="5" eb="7">
      <t>チュウオウ</t>
    </rPh>
    <phoneticPr fontId="5"/>
  </si>
  <si>
    <t>柴山新聞舗</t>
    <rPh sb="0" eb="2">
      <t>シバヤマ</t>
    </rPh>
    <rPh sb="2" eb="4">
      <t>シンブン</t>
    </rPh>
    <rPh sb="4" eb="5">
      <t>ホ</t>
    </rPh>
    <phoneticPr fontId="5"/>
  </si>
  <si>
    <t>きくた販売センターと熱海販売センターが統合</t>
    <rPh sb="3" eb="5">
      <t>ハンバイ</t>
    </rPh>
    <rPh sb="10" eb="12">
      <t>アタミ</t>
    </rPh>
    <rPh sb="12" eb="14">
      <t>ハンバイ</t>
    </rPh>
    <rPh sb="19" eb="21">
      <t>トウゴウ</t>
    </rPh>
    <phoneticPr fontId="5"/>
  </si>
  <si>
    <t>朝日平中央の一部を分割し、含む</t>
    <rPh sb="0" eb="2">
      <t>アサヒ</t>
    </rPh>
    <rPh sb="2" eb="3">
      <t>タイ</t>
    </rPh>
    <rPh sb="3" eb="5">
      <t>チュウオウ</t>
    </rPh>
    <rPh sb="6" eb="8">
      <t>イチブ</t>
    </rPh>
    <rPh sb="9" eb="11">
      <t>ブンカツ</t>
    </rPh>
    <rPh sb="13" eb="14">
      <t>フク</t>
    </rPh>
    <phoneticPr fontId="5"/>
  </si>
  <si>
    <t>旧朝日平西の一部を含む
内郷も含む</t>
    <rPh sb="0" eb="1">
      <t>キュウ</t>
    </rPh>
    <rPh sb="1" eb="3">
      <t>アサヒ</t>
    </rPh>
    <rPh sb="3" eb="4">
      <t>タイラ</t>
    </rPh>
    <rPh sb="4" eb="5">
      <t>ニシ</t>
    </rPh>
    <rPh sb="6" eb="8">
      <t>イチブ</t>
    </rPh>
    <rPh sb="9" eb="10">
      <t>フク</t>
    </rPh>
    <phoneticPr fontId="5"/>
  </si>
  <si>
    <t>旧朝日平西の一部を含む
内郷も含む</t>
    <rPh sb="0" eb="1">
      <t>キュウ</t>
    </rPh>
    <rPh sb="1" eb="3">
      <t>アサヒ</t>
    </rPh>
    <rPh sb="3" eb="5">
      <t>ヒラニシ</t>
    </rPh>
    <rPh sb="6" eb="8">
      <t>イチブ</t>
    </rPh>
    <rPh sb="9" eb="10">
      <t>フク</t>
    </rPh>
    <phoneticPr fontId="5"/>
  </si>
  <si>
    <t>まいぽす部数表</t>
    <rPh sb="4" eb="6">
      <t>ブスウ</t>
    </rPh>
    <rPh sb="6" eb="7">
      <t>ヒョウ</t>
    </rPh>
    <phoneticPr fontId="5"/>
  </si>
  <si>
    <t>配布日</t>
    <rPh sb="0" eb="2">
      <t>ハイフ</t>
    </rPh>
    <rPh sb="2" eb="3">
      <t>ヒ</t>
    </rPh>
    <phoneticPr fontId="5"/>
  </si>
  <si>
    <t>代理店名</t>
    <rPh sb="0" eb="3">
      <t>ダイリテン</t>
    </rPh>
    <rPh sb="3" eb="4">
      <t>ナ</t>
    </rPh>
    <phoneticPr fontId="5"/>
  </si>
  <si>
    <t>連絡先</t>
    <rPh sb="0" eb="1">
      <t>レン</t>
    </rPh>
    <rPh sb="1" eb="2">
      <t>ラク</t>
    </rPh>
    <rPh sb="2" eb="3">
      <t>サキ</t>
    </rPh>
    <phoneticPr fontId="5"/>
  </si>
  <si>
    <t>担当者名</t>
    <rPh sb="0" eb="2">
      <t>タントウ</t>
    </rPh>
    <rPh sb="2" eb="3">
      <t>シャ</t>
    </rPh>
    <rPh sb="3" eb="4">
      <t>ナ</t>
    </rPh>
    <phoneticPr fontId="5"/>
  </si>
  <si>
    <t>広告主名</t>
    <rPh sb="0" eb="2">
      <t>コウコク</t>
    </rPh>
    <rPh sb="2" eb="3">
      <t>シュ</t>
    </rPh>
    <rPh sb="3" eb="4">
      <t>ナ</t>
    </rPh>
    <phoneticPr fontId="5"/>
  </si>
  <si>
    <t>タイトル</t>
    <phoneticPr fontId="5"/>
  </si>
  <si>
    <t>サイズ</t>
    <phoneticPr fontId="5"/>
  </si>
  <si>
    <t>まいぽす配布枚数</t>
    <rPh sb="4" eb="6">
      <t>ハイフ</t>
    </rPh>
    <rPh sb="6" eb="8">
      <t>マイスウ</t>
    </rPh>
    <phoneticPr fontId="5"/>
  </si>
  <si>
    <t>0100　【郡山市】</t>
    <rPh sb="6" eb="8">
      <t>コオリヤマ</t>
    </rPh>
    <rPh sb="8" eb="9">
      <t>シ</t>
    </rPh>
    <phoneticPr fontId="35"/>
  </si>
  <si>
    <t>販売店名</t>
    <rPh sb="0" eb="2">
      <t>ハンバイ</t>
    </rPh>
    <rPh sb="2" eb="4">
      <t>テンメイ</t>
    </rPh>
    <phoneticPr fontId="35"/>
  </si>
  <si>
    <t>折込部数</t>
    <rPh sb="0" eb="2">
      <t>オリコミ</t>
    </rPh>
    <rPh sb="2" eb="4">
      <t>ブスウ</t>
    </rPh>
    <phoneticPr fontId="35"/>
  </si>
  <si>
    <t>折込枚数</t>
    <rPh sb="0" eb="2">
      <t>オリコミ</t>
    </rPh>
    <rPh sb="2" eb="4">
      <t>マイスウ</t>
    </rPh>
    <phoneticPr fontId="5"/>
  </si>
  <si>
    <t>まいぽす部数</t>
    <rPh sb="4" eb="6">
      <t>ブスウ</t>
    </rPh>
    <phoneticPr fontId="5"/>
  </si>
  <si>
    <t>まいぽす枚数</t>
    <rPh sb="4" eb="6">
      <t>マイスウ</t>
    </rPh>
    <phoneticPr fontId="5"/>
  </si>
  <si>
    <t>舞木新聞販売センター</t>
    <rPh sb="0" eb="2">
      <t>モウギ</t>
    </rPh>
    <rPh sb="2" eb="4">
      <t>シンブン</t>
    </rPh>
    <rPh sb="4" eb="6">
      <t>ハンバイ</t>
    </rPh>
    <phoneticPr fontId="35"/>
  </si>
  <si>
    <t>　　　　　　　　　　合計</t>
    <rPh sb="10" eb="12">
      <t>ゴウケイ</t>
    </rPh>
    <phoneticPr fontId="35"/>
  </si>
  <si>
    <t>0110【須賀川】</t>
    <rPh sb="5" eb="8">
      <t>スカガワ</t>
    </rPh>
    <phoneticPr fontId="35"/>
  </si>
  <si>
    <t>合計</t>
    <rPh sb="0" eb="2">
      <t>ゴウケイ</t>
    </rPh>
    <phoneticPr fontId="35"/>
  </si>
  <si>
    <t>0130【白　河】</t>
    <rPh sb="5" eb="6">
      <t>シロ</t>
    </rPh>
    <rPh sb="7" eb="8">
      <t>カワ</t>
    </rPh>
    <phoneticPr fontId="35"/>
  </si>
  <si>
    <t>0170【二本松】</t>
    <rPh sb="5" eb="8">
      <t>ニホンマツ</t>
    </rPh>
    <phoneticPr fontId="35"/>
  </si>
  <si>
    <t>0180【本　宮】</t>
    <rPh sb="5" eb="6">
      <t>ホン</t>
    </rPh>
    <rPh sb="7" eb="8">
      <t>ミヤ</t>
    </rPh>
    <phoneticPr fontId="35"/>
  </si>
  <si>
    <t>0200【福島】</t>
    <rPh sb="5" eb="7">
      <t>フクシマ</t>
    </rPh>
    <phoneticPr fontId="35"/>
  </si>
  <si>
    <t>0300【いわき】</t>
    <phoneticPr fontId="35"/>
  </si>
  <si>
    <t>0310【南相馬】</t>
    <rPh sb="5" eb="8">
      <t>ミナミソウマ</t>
    </rPh>
    <phoneticPr fontId="35"/>
  </si>
  <si>
    <t>折込枚数合計</t>
    <rPh sb="0" eb="2">
      <t>オリコミ</t>
    </rPh>
    <rPh sb="2" eb="4">
      <t>マイスウ</t>
    </rPh>
    <rPh sb="4" eb="6">
      <t>ゴウケイ</t>
    </rPh>
    <phoneticPr fontId="5"/>
  </si>
  <si>
    <t>まいぽす部数合計</t>
    <rPh sb="4" eb="6">
      <t>ブスウ</t>
    </rPh>
    <rPh sb="6" eb="8">
      <t>ゴウケイ</t>
    </rPh>
    <phoneticPr fontId="5"/>
  </si>
  <si>
    <t>まいぽす枚数合計</t>
    <rPh sb="4" eb="6">
      <t>マイスウ</t>
    </rPh>
    <rPh sb="6" eb="8">
      <t>ゴウケイ</t>
    </rPh>
    <phoneticPr fontId="5"/>
  </si>
  <si>
    <t>毎民   郡山中央</t>
    <rPh sb="0" eb="1">
      <t>マイ</t>
    </rPh>
    <rPh sb="1" eb="2">
      <t>ミン</t>
    </rPh>
    <rPh sb="5" eb="7">
      <t>コオリヤマ</t>
    </rPh>
    <rPh sb="7" eb="9">
      <t>チュウオウ</t>
    </rPh>
    <phoneticPr fontId="5"/>
  </si>
  <si>
    <t>毎民   郡山桑野（桑野支店）</t>
    <rPh sb="0" eb="1">
      <t>マイ</t>
    </rPh>
    <rPh sb="1" eb="2">
      <t>ミン</t>
    </rPh>
    <rPh sb="5" eb="7">
      <t>コオリヤマ</t>
    </rPh>
    <rPh sb="7" eb="9">
      <t>クワノ</t>
    </rPh>
    <rPh sb="10" eb="12">
      <t>クワノ</t>
    </rPh>
    <rPh sb="12" eb="14">
      <t>シテン</t>
    </rPh>
    <phoneticPr fontId="35"/>
  </si>
  <si>
    <t>毎民   南部</t>
    <rPh sb="0" eb="1">
      <t>マイ</t>
    </rPh>
    <rPh sb="1" eb="2">
      <t>ミン</t>
    </rPh>
    <rPh sb="5" eb="7">
      <t>ナンブ</t>
    </rPh>
    <phoneticPr fontId="35"/>
  </si>
  <si>
    <t>毎民   西部（小山田支店）</t>
    <rPh sb="0" eb="1">
      <t>マイ</t>
    </rPh>
    <rPh sb="1" eb="2">
      <t>ミン</t>
    </rPh>
    <rPh sb="5" eb="7">
      <t>セイブ</t>
    </rPh>
    <rPh sb="8" eb="11">
      <t>オヤマダ</t>
    </rPh>
    <rPh sb="11" eb="13">
      <t>シテン</t>
    </rPh>
    <phoneticPr fontId="35"/>
  </si>
  <si>
    <t>毎民   西部（大槻支店）</t>
    <rPh sb="0" eb="1">
      <t>マイ</t>
    </rPh>
    <rPh sb="1" eb="2">
      <t>ミン</t>
    </rPh>
    <rPh sb="5" eb="7">
      <t>セイブ</t>
    </rPh>
    <rPh sb="8" eb="10">
      <t>オオツキ</t>
    </rPh>
    <rPh sb="10" eb="12">
      <t>シテン</t>
    </rPh>
    <phoneticPr fontId="35"/>
  </si>
  <si>
    <t>毎民   富久山</t>
    <rPh sb="0" eb="1">
      <t>マイ</t>
    </rPh>
    <rPh sb="1" eb="2">
      <t>ミン</t>
    </rPh>
    <rPh sb="5" eb="8">
      <t>フクヤマ</t>
    </rPh>
    <phoneticPr fontId="35"/>
  </si>
  <si>
    <t>毎民   北部</t>
    <rPh sb="0" eb="1">
      <t>マイ</t>
    </rPh>
    <rPh sb="1" eb="2">
      <t>ミン</t>
    </rPh>
    <rPh sb="5" eb="7">
      <t>ホクブ</t>
    </rPh>
    <phoneticPr fontId="35"/>
  </si>
  <si>
    <t>毎民   安積北部</t>
    <rPh sb="0" eb="1">
      <t>マイ</t>
    </rPh>
    <rPh sb="1" eb="2">
      <t>ミン</t>
    </rPh>
    <rPh sb="5" eb="7">
      <t>アサカ</t>
    </rPh>
    <rPh sb="7" eb="9">
      <t>ホクブ</t>
    </rPh>
    <phoneticPr fontId="35"/>
  </si>
  <si>
    <t>毎民   安積南部</t>
    <rPh sb="0" eb="1">
      <t>マイ</t>
    </rPh>
    <rPh sb="1" eb="2">
      <t>ミン</t>
    </rPh>
    <rPh sb="5" eb="7">
      <t>アサカ</t>
    </rPh>
    <rPh sb="7" eb="9">
      <t>ナンブ</t>
    </rPh>
    <phoneticPr fontId="35"/>
  </si>
  <si>
    <t>毎民   柴宮三穂田</t>
    <rPh sb="0" eb="1">
      <t>マイ</t>
    </rPh>
    <rPh sb="1" eb="2">
      <t>ミン</t>
    </rPh>
    <rPh sb="5" eb="6">
      <t>シバ</t>
    </rPh>
    <rPh sb="6" eb="7">
      <t>ミヤ</t>
    </rPh>
    <rPh sb="7" eb="10">
      <t>ミホタ</t>
    </rPh>
    <phoneticPr fontId="35"/>
  </si>
  <si>
    <t>日和田　大内</t>
    <rPh sb="0" eb="3">
      <t>ヒワダ</t>
    </rPh>
    <rPh sb="4" eb="6">
      <t>オオウチ</t>
    </rPh>
    <phoneticPr fontId="35"/>
  </si>
  <si>
    <t>毎民   二本松</t>
    <rPh sb="0" eb="1">
      <t>マイ</t>
    </rPh>
    <rPh sb="1" eb="2">
      <t>ミン</t>
    </rPh>
    <rPh sb="5" eb="8">
      <t>ニホンマツ</t>
    </rPh>
    <phoneticPr fontId="35"/>
  </si>
  <si>
    <t>毎民   本宮</t>
    <rPh sb="0" eb="1">
      <t>マイ</t>
    </rPh>
    <rPh sb="1" eb="2">
      <t>ミン</t>
    </rPh>
    <rPh sb="5" eb="6">
      <t>ホン</t>
    </rPh>
    <rPh sb="6" eb="7">
      <t>ミヤ</t>
    </rPh>
    <phoneticPr fontId="35"/>
  </si>
  <si>
    <t>毎民   三宅（１２支店合計）</t>
    <rPh sb="0" eb="1">
      <t>マイ</t>
    </rPh>
    <rPh sb="1" eb="2">
      <t>ミン</t>
    </rPh>
    <rPh sb="5" eb="7">
      <t>ミヤケ</t>
    </rPh>
    <rPh sb="10" eb="12">
      <t>シテン</t>
    </rPh>
    <rPh sb="12" eb="14">
      <t>ゴウケイ</t>
    </rPh>
    <phoneticPr fontId="35"/>
  </si>
  <si>
    <t>江名　　村山</t>
    <rPh sb="0" eb="1">
      <t>エ</t>
    </rPh>
    <rPh sb="1" eb="2">
      <t>ナ</t>
    </rPh>
    <rPh sb="4" eb="6">
      <t>ムラヤマ</t>
    </rPh>
    <phoneticPr fontId="35"/>
  </si>
  <si>
    <t>毎民　藤原</t>
    <rPh sb="0" eb="1">
      <t>マイ</t>
    </rPh>
    <rPh sb="1" eb="2">
      <t>ミン</t>
    </rPh>
    <rPh sb="3" eb="5">
      <t>フジワラ</t>
    </rPh>
    <phoneticPr fontId="35"/>
  </si>
  <si>
    <t>部数合計</t>
    <rPh sb="0" eb="2">
      <t>ブスウ</t>
    </rPh>
    <rPh sb="2" eb="3">
      <t>ゴウ</t>
    </rPh>
    <rPh sb="3" eb="4">
      <t>ケイ</t>
    </rPh>
    <phoneticPr fontId="5"/>
  </si>
  <si>
    <t>矢吹町   渡辺</t>
    <rPh sb="0" eb="3">
      <t>ヤブキマチ</t>
    </rPh>
    <rPh sb="6" eb="8">
      <t>ワタナベ</t>
    </rPh>
    <phoneticPr fontId="35"/>
  </si>
  <si>
    <t>読売鈴木</t>
    <rPh sb="0" eb="2">
      <t>ヨミウリ</t>
    </rPh>
    <rPh sb="2" eb="4">
      <t>スズキ</t>
    </rPh>
    <phoneticPr fontId="5"/>
  </si>
  <si>
    <t>0140【西白河郡】</t>
    <rPh sb="5" eb="9">
      <t>ニシシラカワグン</t>
    </rPh>
    <phoneticPr fontId="35"/>
  </si>
  <si>
    <t>ＡＳＡ福島南部の一部エリアが移行</t>
    <rPh sb="3" eb="5">
      <t>フクシマ</t>
    </rPh>
    <rPh sb="5" eb="7">
      <t>ナンブ</t>
    </rPh>
    <rPh sb="8" eb="10">
      <t>イチブ</t>
    </rPh>
    <rPh sb="14" eb="16">
      <t>イコウ</t>
    </rPh>
    <phoneticPr fontId="5"/>
  </si>
  <si>
    <t>湯本阿部</t>
    <rPh sb="0" eb="2">
      <t>ユモト</t>
    </rPh>
    <rPh sb="2" eb="4">
      <t>アベ</t>
    </rPh>
    <phoneticPr fontId="5"/>
  </si>
  <si>
    <t>ＹＣ白河</t>
    <rPh sb="2" eb="4">
      <t>シラカワ</t>
    </rPh>
    <phoneticPr fontId="5"/>
  </si>
  <si>
    <t>ＹＣ表郷</t>
    <rPh sb="2" eb="4">
      <t>オモテゴウ</t>
    </rPh>
    <phoneticPr fontId="5"/>
  </si>
  <si>
    <t>ＹＣ大槻</t>
    <phoneticPr fontId="5"/>
  </si>
  <si>
    <t>ＹＣ</t>
    <phoneticPr fontId="5"/>
  </si>
  <si>
    <t>ＹＣ希望ヶ丘</t>
    <phoneticPr fontId="5"/>
  </si>
  <si>
    <t>読売希望ヶ丘と読売郡山インターが統合</t>
    <rPh sb="0" eb="2">
      <t>ヨミウリ</t>
    </rPh>
    <rPh sb="2" eb="6">
      <t>キボウガオカ</t>
    </rPh>
    <rPh sb="7" eb="9">
      <t>ヨミウリ</t>
    </rPh>
    <rPh sb="9" eb="11">
      <t>コオリヤマ</t>
    </rPh>
    <rPh sb="16" eb="18">
      <t>トウゴウ</t>
    </rPh>
    <phoneticPr fontId="5"/>
  </si>
  <si>
    <t>販売センター</t>
    <rPh sb="0" eb="6">
      <t>ハンバイ</t>
    </rPh>
    <phoneticPr fontId="5"/>
  </si>
  <si>
    <t>桑折</t>
    <rPh sb="0" eb="2">
      <t>コオリ</t>
    </rPh>
    <phoneticPr fontId="5"/>
  </si>
  <si>
    <t>いわき市の一部を含む</t>
    <rPh sb="3" eb="4">
      <t>シ</t>
    </rPh>
    <rPh sb="5" eb="7">
      <t>イチブ</t>
    </rPh>
    <rPh sb="8" eb="9">
      <t>フク</t>
    </rPh>
    <phoneticPr fontId="5"/>
  </si>
  <si>
    <t>石川郡平田村の一部を含む</t>
    <phoneticPr fontId="5"/>
  </si>
  <si>
    <t>毎民　須賀川西部</t>
    <rPh sb="0" eb="1">
      <t>マイ</t>
    </rPh>
    <rPh sb="1" eb="2">
      <t>ミン</t>
    </rPh>
    <rPh sb="3" eb="6">
      <t>スカガワ</t>
    </rPh>
    <rPh sb="6" eb="8">
      <t>セイブ</t>
    </rPh>
    <phoneticPr fontId="35"/>
  </si>
  <si>
    <t>毎民　須賀川東部</t>
    <rPh sb="0" eb="1">
      <t>マイ</t>
    </rPh>
    <rPh sb="1" eb="2">
      <t>ミン</t>
    </rPh>
    <rPh sb="3" eb="6">
      <t>スカガワ</t>
    </rPh>
    <rPh sb="6" eb="8">
      <t>トウブ</t>
    </rPh>
    <phoneticPr fontId="35"/>
  </si>
  <si>
    <t>毎民飯坂　　佐藤</t>
    <rPh sb="0" eb="2">
      <t>マイミン</t>
    </rPh>
    <rPh sb="2" eb="4">
      <t>イイザカ</t>
    </rPh>
    <rPh sb="6" eb="8">
      <t>サトウ</t>
    </rPh>
    <phoneticPr fontId="35"/>
  </si>
  <si>
    <t>毎民瀬上　　東福島</t>
    <rPh sb="0" eb="2">
      <t>マイミン</t>
    </rPh>
    <rPh sb="2" eb="4">
      <t>セガミ</t>
    </rPh>
    <rPh sb="6" eb="9">
      <t>ヒガシフクシマ</t>
    </rPh>
    <phoneticPr fontId="35"/>
  </si>
  <si>
    <t>毎民   平木部（本店）</t>
    <rPh sb="0" eb="1">
      <t>マイ</t>
    </rPh>
    <rPh sb="1" eb="2">
      <t>ミン</t>
    </rPh>
    <rPh sb="6" eb="8">
      <t>キベ</t>
    </rPh>
    <rPh sb="9" eb="11">
      <t>ホンテン</t>
    </rPh>
    <phoneticPr fontId="35"/>
  </si>
  <si>
    <t>毎民   平木部（東部）</t>
    <rPh sb="9" eb="11">
      <t>トウブ</t>
    </rPh>
    <phoneticPr fontId="35"/>
  </si>
  <si>
    <t>毎民   平木部（北部）</t>
    <rPh sb="9" eb="11">
      <t>ホクブ</t>
    </rPh>
    <phoneticPr fontId="35"/>
  </si>
  <si>
    <t>毎民   平木部（南部）</t>
    <rPh sb="9" eb="11">
      <t>ナンブ</t>
    </rPh>
    <phoneticPr fontId="35"/>
  </si>
  <si>
    <t>毎民   平ニュータウン</t>
    <rPh sb="5" eb="6">
      <t>タイラ</t>
    </rPh>
    <phoneticPr fontId="35"/>
  </si>
  <si>
    <t>毎民　　内郷</t>
    <rPh sb="0" eb="2">
      <t>マイミン</t>
    </rPh>
    <rPh sb="4" eb="6">
      <t>ウチゴウ</t>
    </rPh>
    <phoneticPr fontId="35"/>
  </si>
  <si>
    <t>毎民　　常磐　　</t>
    <rPh sb="0" eb="2">
      <t>マイミン</t>
    </rPh>
    <rPh sb="4" eb="6">
      <t>ジョウバン</t>
    </rPh>
    <phoneticPr fontId="35"/>
  </si>
  <si>
    <t>毎民　　錦</t>
    <rPh sb="0" eb="2">
      <t>マイミン</t>
    </rPh>
    <rPh sb="4" eb="5">
      <t>ニシキ</t>
    </rPh>
    <phoneticPr fontId="35"/>
  </si>
  <si>
    <t>毎民　　勿来</t>
    <rPh sb="0" eb="2">
      <t>マイミン</t>
    </rPh>
    <rPh sb="4" eb="6">
      <t>ナコソ</t>
    </rPh>
    <phoneticPr fontId="35"/>
  </si>
  <si>
    <t>毎民　　小名浜</t>
    <rPh sb="0" eb="2">
      <t>マイミン</t>
    </rPh>
    <rPh sb="4" eb="6">
      <t>オナ</t>
    </rPh>
    <rPh sb="6" eb="7">
      <t>ハマ</t>
    </rPh>
    <phoneticPr fontId="35"/>
  </si>
  <si>
    <t>毎民　　四倉</t>
    <rPh sb="0" eb="2">
      <t>マイミン</t>
    </rPh>
    <rPh sb="4" eb="6">
      <t>ヨツクラ</t>
    </rPh>
    <phoneticPr fontId="35"/>
  </si>
  <si>
    <t>毎民   郡山駅西センター</t>
    <rPh sb="0" eb="1">
      <t>マイ</t>
    </rPh>
    <rPh sb="1" eb="2">
      <t>ミン</t>
    </rPh>
    <rPh sb="5" eb="7">
      <t>コオリヤマ</t>
    </rPh>
    <rPh sb="7" eb="8">
      <t>エキ</t>
    </rPh>
    <rPh sb="8" eb="9">
      <t>ニシ</t>
    </rPh>
    <phoneticPr fontId="35"/>
  </si>
  <si>
    <t>大熊町を含む</t>
    <rPh sb="0" eb="3">
      <t>オオクママチ</t>
    </rPh>
    <rPh sb="4" eb="5">
      <t>フク</t>
    </rPh>
    <phoneticPr fontId="5"/>
  </si>
  <si>
    <t>表郷分産経、西白河郡泉崎村及び東白川郡棚倉町、旧東村の一部を含む</t>
    <rPh sb="0" eb="2">
      <t>オモテゴウ</t>
    </rPh>
    <rPh sb="2" eb="3">
      <t>ブン</t>
    </rPh>
    <rPh sb="3" eb="5">
      <t>サンケイ</t>
    </rPh>
    <rPh sb="6" eb="10">
      <t>ニシシラカワグン</t>
    </rPh>
    <rPh sb="10" eb="13">
      <t>イズミザキムラ</t>
    </rPh>
    <rPh sb="13" eb="14">
      <t>オヨ</t>
    </rPh>
    <rPh sb="15" eb="19">
      <t>ヒガシシラカワグン</t>
    </rPh>
    <rPh sb="19" eb="22">
      <t>タナグラマチ</t>
    </rPh>
    <rPh sb="23" eb="24">
      <t>キュウ</t>
    </rPh>
    <rPh sb="24" eb="26">
      <t>ヒガシムラ</t>
    </rPh>
    <rPh sb="27" eb="29">
      <t>イチブ</t>
    </rPh>
    <rPh sb="30" eb="31">
      <t>フク</t>
    </rPh>
    <phoneticPr fontId="5"/>
  </si>
  <si>
    <t>小高林</t>
    <rPh sb="0" eb="2">
      <t>オダカ</t>
    </rPh>
    <rPh sb="2" eb="3">
      <t>ハヤシ</t>
    </rPh>
    <phoneticPr fontId="5"/>
  </si>
  <si>
    <t>浪江鈴木</t>
    <rPh sb="0" eb="2">
      <t>ナミエ</t>
    </rPh>
    <rPh sb="2" eb="4">
      <t>スズキ</t>
    </rPh>
    <phoneticPr fontId="5"/>
  </si>
  <si>
    <t>塙新聞</t>
    <rPh sb="0" eb="1">
      <t>ハナワ</t>
    </rPh>
    <rPh sb="1" eb="3">
      <t>シンブン</t>
    </rPh>
    <phoneticPr fontId="5"/>
  </si>
  <si>
    <t>販売Ｃ</t>
    <rPh sb="0" eb="2">
      <t>ハンバイ</t>
    </rPh>
    <phoneticPr fontId="5"/>
  </si>
  <si>
    <t>双葉郡浪江町の一部を含む</t>
    <rPh sb="0" eb="3">
      <t>フタバグン</t>
    </rPh>
    <rPh sb="3" eb="6">
      <t>ナミエマチ</t>
    </rPh>
    <rPh sb="7" eb="9">
      <t>イチブ</t>
    </rPh>
    <rPh sb="10" eb="11">
      <t>フク</t>
    </rPh>
    <phoneticPr fontId="5"/>
  </si>
  <si>
    <t>木戸
販売Ｃ</t>
    <rPh sb="0" eb="2">
      <t>キド</t>
    </rPh>
    <rPh sb="3" eb="5">
      <t>ハンバイ</t>
    </rPh>
    <phoneticPr fontId="5"/>
  </si>
  <si>
    <t>旧平読売東部小山田を統合、
草野地区含む</t>
    <rPh sb="0" eb="1">
      <t>キュウ</t>
    </rPh>
    <rPh sb="1" eb="2">
      <t>タイラ</t>
    </rPh>
    <rPh sb="2" eb="4">
      <t>ヨミウリ</t>
    </rPh>
    <rPh sb="4" eb="6">
      <t>トウブ</t>
    </rPh>
    <rPh sb="6" eb="9">
      <t>オヤマダ</t>
    </rPh>
    <rPh sb="10" eb="12">
      <t>トウゴウ</t>
    </rPh>
    <rPh sb="14" eb="15">
      <t>クサ</t>
    </rPh>
    <rPh sb="15" eb="16">
      <t>ノ</t>
    </rPh>
    <rPh sb="16" eb="18">
      <t>チク</t>
    </rPh>
    <rPh sb="18" eb="19">
      <t>フク</t>
    </rPh>
    <phoneticPr fontId="5"/>
  </si>
  <si>
    <t>毎民喜多方販売Ｃ</t>
    <rPh sb="0" eb="2">
      <t>マイミン</t>
    </rPh>
    <rPh sb="2" eb="5">
      <t>キタカタ</t>
    </rPh>
    <rPh sb="5" eb="7">
      <t>ハンバイ</t>
    </rPh>
    <phoneticPr fontId="5"/>
  </si>
  <si>
    <t>読友Ｃ泉</t>
    <rPh sb="0" eb="1">
      <t>ヨ</t>
    </rPh>
    <rPh sb="1" eb="2">
      <t>ユウ</t>
    </rPh>
    <rPh sb="3" eb="4">
      <t>イズミ</t>
    </rPh>
    <phoneticPr fontId="5"/>
  </si>
  <si>
    <t>毎民</t>
    <phoneticPr fontId="5"/>
  </si>
  <si>
    <t>白河西郷</t>
    <rPh sb="0" eb="2">
      <t>シラカワ</t>
    </rPh>
    <rPh sb="2" eb="3">
      <t>ニシ</t>
    </rPh>
    <rPh sb="3" eb="4">
      <t>ゴウ</t>
    </rPh>
    <phoneticPr fontId="5"/>
  </si>
  <si>
    <t>毎民   白河西郷</t>
    <rPh sb="0" eb="1">
      <t>マイ</t>
    </rPh>
    <rPh sb="1" eb="2">
      <t>ミン</t>
    </rPh>
    <rPh sb="5" eb="7">
      <t>シラカワ</t>
    </rPh>
    <rPh sb="7" eb="8">
      <t>ニシ</t>
    </rPh>
    <rPh sb="8" eb="9">
      <t>ゴウ</t>
    </rPh>
    <phoneticPr fontId="35"/>
  </si>
  <si>
    <t>まちづくり</t>
    <phoneticPr fontId="5"/>
  </si>
  <si>
    <t>猪苗代</t>
    <rPh sb="0" eb="3">
      <t>イナワシロ</t>
    </rPh>
    <phoneticPr fontId="5"/>
  </si>
  <si>
    <t>ＹＣ船引</t>
    <rPh sb="2" eb="4">
      <t>フネヒキ</t>
    </rPh>
    <phoneticPr fontId="5"/>
  </si>
  <si>
    <t>ＡＳＡ植田</t>
    <rPh sb="3" eb="5">
      <t>ウエダ</t>
    </rPh>
    <phoneticPr fontId="5"/>
  </si>
  <si>
    <t>ＡＳＡ勿来</t>
    <rPh sb="3" eb="5">
      <t>ナコソ</t>
    </rPh>
    <phoneticPr fontId="5"/>
  </si>
  <si>
    <t>Ver.1.0</t>
    <phoneticPr fontId="5"/>
  </si>
  <si>
    <t>錦も含む</t>
    <phoneticPr fontId="5"/>
  </si>
  <si>
    <t>ＹＣ会津若松中央</t>
    <rPh sb="2" eb="6">
      <t>アイヅワカマツ</t>
    </rPh>
    <rPh sb="6" eb="8">
      <t>チュウオウ</t>
    </rPh>
    <phoneticPr fontId="5"/>
  </si>
  <si>
    <t>(南相馬市・相馬市・双葉郡・相馬郡）</t>
    <rPh sb="10" eb="13">
      <t>フタバグン</t>
    </rPh>
    <rPh sb="14" eb="16">
      <t>ソウマ</t>
    </rPh>
    <rPh sb="16" eb="17">
      <t>グン</t>
    </rPh>
    <phoneticPr fontId="5"/>
  </si>
  <si>
    <t>※地区指定・銘柄指定は完全にはできません。</t>
    <rPh sb="1" eb="3">
      <t>チク</t>
    </rPh>
    <rPh sb="3" eb="5">
      <t>シテイ</t>
    </rPh>
    <rPh sb="6" eb="8">
      <t>メイガラ</t>
    </rPh>
    <rPh sb="8" eb="10">
      <t>シテイ</t>
    </rPh>
    <rPh sb="11" eb="13">
      <t>カンゼン</t>
    </rPh>
    <phoneticPr fontId="5"/>
  </si>
  <si>
    <t>たかはし</t>
    <phoneticPr fontId="5"/>
  </si>
  <si>
    <t>双葉鈴木</t>
    <rPh sb="0" eb="2">
      <t>フタバ</t>
    </rPh>
    <rPh sb="2" eb="4">
      <t>スズキ</t>
    </rPh>
    <phoneticPr fontId="5"/>
  </si>
  <si>
    <t>ＹＣ郡山南</t>
    <rPh sb="2" eb="4">
      <t>コオリヤマ</t>
    </rPh>
    <rPh sb="4" eb="5">
      <t>ミナミ</t>
    </rPh>
    <phoneticPr fontId="5"/>
  </si>
  <si>
    <t>毎民 　　    泉阿部</t>
    <rPh sb="0" eb="1">
      <t>マイ</t>
    </rPh>
    <rPh sb="1" eb="2">
      <t>ミン</t>
    </rPh>
    <rPh sb="9" eb="10">
      <t>イズミ</t>
    </rPh>
    <rPh sb="10" eb="12">
      <t>アベ</t>
    </rPh>
    <phoneticPr fontId="5"/>
  </si>
  <si>
    <t>朝日地区</t>
    <rPh sb="0" eb="2">
      <t>アサヒ</t>
    </rPh>
    <rPh sb="2" eb="4">
      <t>チク</t>
    </rPh>
    <phoneticPr fontId="5"/>
  </si>
  <si>
    <t>Ver.1.01</t>
    <phoneticPr fontId="5"/>
  </si>
  <si>
    <t>部数変更</t>
    <rPh sb="0" eb="2">
      <t>ブスウ</t>
    </rPh>
    <rPh sb="2" eb="4">
      <t>ヘンコウ</t>
    </rPh>
    <phoneticPr fontId="5"/>
  </si>
  <si>
    <t>いわき市　毎民木部新聞店本店　民報4,450→4,300、合計5,450</t>
    <rPh sb="3" eb="4">
      <t>シ</t>
    </rPh>
    <rPh sb="5" eb="6">
      <t>マイ</t>
    </rPh>
    <rPh sb="6" eb="7">
      <t>ミン</t>
    </rPh>
    <rPh sb="7" eb="9">
      <t>キベ</t>
    </rPh>
    <rPh sb="9" eb="11">
      <t>シンブン</t>
    </rPh>
    <rPh sb="11" eb="12">
      <t>テン</t>
    </rPh>
    <rPh sb="12" eb="14">
      <t>ホンテン</t>
    </rPh>
    <rPh sb="15" eb="17">
      <t>ミンポウ</t>
    </rPh>
    <rPh sb="29" eb="31">
      <t>ゴウケイ</t>
    </rPh>
    <phoneticPr fontId="5"/>
  </si>
  <si>
    <t>いわき市　毎民内郷　民報2,150→2,300、合計2,700</t>
    <rPh sb="3" eb="4">
      <t>シ</t>
    </rPh>
    <rPh sb="5" eb="6">
      <t>マイ</t>
    </rPh>
    <rPh sb="6" eb="7">
      <t>ミン</t>
    </rPh>
    <rPh sb="7" eb="9">
      <t>ウチゴウ</t>
    </rPh>
    <phoneticPr fontId="5"/>
  </si>
  <si>
    <t>まいぽす部数変更</t>
    <rPh sb="4" eb="6">
      <t>ブスウ</t>
    </rPh>
    <rPh sb="6" eb="8">
      <t>ヘンコウ</t>
    </rPh>
    <phoneticPr fontId="5"/>
  </si>
  <si>
    <t>いわき市　豊間今橋新聞店50→0、まいぽす合計10,700</t>
    <rPh sb="3" eb="4">
      <t>シ</t>
    </rPh>
    <rPh sb="5" eb="7">
      <t>トヨマ</t>
    </rPh>
    <rPh sb="7" eb="9">
      <t>イマハシ</t>
    </rPh>
    <rPh sb="9" eb="11">
      <t>シンブン</t>
    </rPh>
    <rPh sb="11" eb="12">
      <t>テン</t>
    </rPh>
    <rPh sb="21" eb="23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</si>
</sst>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_ "/>
    <numFmt numFmtId="177" formatCode="#,###;[Red]\-#,###"/>
    <numFmt numFmtId="178" formatCode="#,###"/>
    <numFmt numFmtId="179" formatCode="0.0"/>
    <numFmt numFmtId="180" formatCode="yyyy&quot;年&quot;m&quot;月&quot;d&quot;日&quot;\(aaa\)"/>
    <numFmt numFmtId="181" formatCode="#,##0_);[Red]\(#,##0\)"/>
    <numFmt numFmtId="182" formatCode="#,##0_ "/>
  </numFmts>
  <fonts count="4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Times New Roman"/>
      <family val="1"/>
    </font>
    <font>
      <b/>
      <i/>
      <sz val="12"/>
      <color indexed="12"/>
      <name val="Times New Roman"/>
      <family val="1"/>
    </font>
    <font>
      <b/>
      <i/>
      <sz val="22"/>
      <color indexed="12"/>
      <name val="Times New Roman"/>
      <family val="1"/>
    </font>
    <font>
      <b/>
      <sz val="16"/>
      <name val="Times New Roman"/>
      <family val="1"/>
    </font>
    <font>
      <b/>
      <sz val="16"/>
      <name val="ＭＳ Ｐ明朝"/>
      <family val="1"/>
      <charset val="128"/>
    </font>
    <font>
      <b/>
      <i/>
      <sz val="11"/>
      <color indexed="12"/>
      <name val="Times New Roman"/>
      <family val="1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2"/>
      <color indexed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Times New Roman"/>
      <family val="1"/>
    </font>
    <font>
      <b/>
      <i/>
      <sz val="12"/>
      <color theme="4" tint="-0.49998474074526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i/>
      <sz val="20"/>
      <color rgb="FF0000FF"/>
      <name val="Times New Roman"/>
      <family val="1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00FF"/>
      <name val="Times New Roman"/>
      <family val="1"/>
    </font>
    <font>
      <sz val="12"/>
      <color theme="1"/>
      <name val="ＭＳ Ｐゴシック"/>
      <family val="2"/>
      <charset val="128"/>
      <scheme val="minor"/>
    </font>
    <font>
      <i/>
      <sz val="12"/>
      <color rgb="FF0000FF"/>
      <name val="Times New Roman"/>
      <family val="1"/>
    </font>
    <font>
      <b/>
      <i/>
      <sz val="11"/>
      <color rgb="FF0000FF"/>
      <name val="Times New Roman"/>
      <family val="1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Times New Roman"/>
      <family val="1"/>
    </font>
    <font>
      <b/>
      <i/>
      <sz val="12"/>
      <color rgb="FF0033CC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11" fillId="0" borderId="0"/>
    <xf numFmtId="9" fontId="4" fillId="0" borderId="0" applyFont="0" applyFill="0" applyBorder="0" applyAlignment="0" applyProtection="0"/>
    <xf numFmtId="0" fontId="3" fillId="0" borderId="0">
      <alignment vertical="center"/>
    </xf>
  </cellStyleXfs>
  <cellXfs count="629">
    <xf numFmtId="0" fontId="0" fillId="0" borderId="0" xfId="0"/>
    <xf numFmtId="38" fontId="6" fillId="0" borderId="1" xfId="1" applyFont="1" applyFill="1" applyBorder="1" applyAlignment="1" applyProtection="1">
      <alignment vertical="center" shrinkToFit="1"/>
    </xf>
    <xf numFmtId="38" fontId="6" fillId="0" borderId="0" xfId="1" applyFont="1" applyFill="1" applyAlignment="1" applyProtection="1">
      <alignment vertical="center"/>
    </xf>
    <xf numFmtId="38" fontId="6" fillId="0" borderId="2" xfId="1" applyFont="1" applyFill="1" applyBorder="1" applyAlignment="1" applyProtection="1">
      <alignment horizontal="center" vertical="center" shrinkToFit="1"/>
    </xf>
    <xf numFmtId="38" fontId="6" fillId="0" borderId="3" xfId="1" applyFont="1" applyFill="1" applyBorder="1" applyAlignment="1" applyProtection="1">
      <alignment horizontal="center" vertical="center" shrinkToFit="1"/>
    </xf>
    <xf numFmtId="38" fontId="6" fillId="0" borderId="4" xfId="1" applyFont="1" applyFill="1" applyBorder="1" applyAlignment="1" applyProtection="1">
      <alignment horizontal="center" vertical="center" shrinkToFit="1"/>
    </xf>
    <xf numFmtId="38" fontId="6" fillId="0" borderId="1" xfId="1" applyFont="1" applyFill="1" applyBorder="1" applyAlignment="1" applyProtection="1">
      <alignment horizontal="left" vertical="center"/>
    </xf>
    <xf numFmtId="38" fontId="6" fillId="0" borderId="5" xfId="1" applyFont="1" applyFill="1" applyBorder="1" applyAlignment="1" applyProtection="1">
      <alignment vertical="center"/>
    </xf>
    <xf numFmtId="38" fontId="6" fillId="0" borderId="6" xfId="1" applyFont="1" applyFill="1" applyBorder="1" applyAlignment="1" applyProtection="1">
      <alignment horizontal="left" vertical="center"/>
    </xf>
    <xf numFmtId="38" fontId="9" fillId="0" borderId="5" xfId="1" applyFont="1" applyFill="1" applyBorder="1" applyAlignment="1" applyProtection="1">
      <alignment vertical="center" wrapText="1"/>
    </xf>
    <xf numFmtId="38" fontId="6" fillId="0" borderId="6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horizontal="left"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 shrinkToFit="1"/>
    </xf>
    <xf numFmtId="38" fontId="6" fillId="0" borderId="10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center" shrinkToFit="1"/>
    </xf>
    <xf numFmtId="38" fontId="6" fillId="0" borderId="9" xfId="1" applyFont="1" applyFill="1" applyBorder="1" applyAlignment="1" applyProtection="1">
      <alignment vertical="center"/>
    </xf>
    <xf numFmtId="38" fontId="9" fillId="0" borderId="7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top" wrapText="1"/>
    </xf>
    <xf numFmtId="38" fontId="6" fillId="0" borderId="6" xfId="1" applyFont="1" applyFill="1" applyBorder="1" applyAlignment="1" applyProtection="1">
      <alignment vertical="center" shrinkToFit="1"/>
    </xf>
    <xf numFmtId="38" fontId="6" fillId="0" borderId="5" xfId="1" applyFont="1" applyFill="1" applyBorder="1" applyAlignment="1" applyProtection="1">
      <alignment horizontal="center"/>
    </xf>
    <xf numFmtId="38" fontId="6" fillId="0" borderId="0" xfId="1" applyFont="1" applyFill="1" applyBorder="1" applyAlignment="1" applyProtection="1">
      <alignment horizontal="center"/>
    </xf>
    <xf numFmtId="38" fontId="6" fillId="0" borderId="6" xfId="1" applyFont="1" applyFill="1" applyBorder="1" applyAlignment="1" applyProtection="1">
      <alignment horizontal="center"/>
    </xf>
    <xf numFmtId="38" fontId="6" fillId="0" borderId="9" xfId="1" applyFont="1" applyFill="1" applyBorder="1" applyAlignment="1" applyProtection="1"/>
    <xf numFmtId="38" fontId="6" fillId="0" borderId="9" xfId="1" applyFont="1" applyFill="1" applyBorder="1" applyAlignment="1" applyProtection="1">
      <alignment shrinkToFit="1"/>
    </xf>
    <xf numFmtId="38" fontId="6" fillId="0" borderId="7" xfId="1" applyFont="1" applyFill="1" applyBorder="1" applyAlignment="1" applyProtection="1">
      <alignment shrinkToFit="1"/>
    </xf>
    <xf numFmtId="38" fontId="6" fillId="0" borderId="0" xfId="1" applyFont="1" applyFill="1" applyAlignment="1" applyProtection="1"/>
    <xf numFmtId="38" fontId="6" fillId="0" borderId="0" xfId="1" applyFont="1" applyFill="1" applyAlignment="1" applyProtection="1">
      <alignment shrinkToFit="1"/>
    </xf>
    <xf numFmtId="38" fontId="6" fillId="0" borderId="0" xfId="1" applyFont="1" applyFill="1" applyBorder="1" applyAlignment="1" applyProtection="1"/>
    <xf numFmtId="38" fontId="6" fillId="0" borderId="7" xfId="1" applyFont="1" applyFill="1" applyBorder="1" applyAlignment="1" applyProtection="1"/>
    <xf numFmtId="38" fontId="6" fillId="0" borderId="11" xfId="1" applyFont="1" applyFill="1" applyBorder="1" applyAlignment="1" applyProtection="1"/>
    <xf numFmtId="38" fontId="6" fillId="0" borderId="11" xfId="1" applyFont="1" applyFill="1" applyBorder="1" applyAlignment="1" applyProtection="1">
      <alignment shrinkToFit="1"/>
    </xf>
    <xf numFmtId="0" fontId="12" fillId="0" borderId="0" xfId="0" applyFont="1" applyAlignment="1">
      <alignment vertical="center"/>
    </xf>
    <xf numFmtId="0" fontId="12" fillId="0" borderId="0" xfId="0" applyFont="1"/>
    <xf numFmtId="38" fontId="6" fillId="0" borderId="5" xfId="1" applyFont="1" applyFill="1" applyBorder="1" applyAlignment="1" applyProtection="1">
      <alignment vertical="center" shrinkToFit="1"/>
    </xf>
    <xf numFmtId="49" fontId="6" fillId="0" borderId="14" xfId="1" applyNumberFormat="1" applyFont="1" applyBorder="1" applyAlignment="1" applyProtection="1">
      <alignment vertical="center" shrinkToFit="1"/>
    </xf>
    <xf numFmtId="49" fontId="6" fillId="0" borderId="15" xfId="1" applyNumberFormat="1" applyFont="1" applyBorder="1" applyAlignment="1" applyProtection="1">
      <alignment vertical="center" shrinkToFit="1"/>
    </xf>
    <xf numFmtId="49" fontId="6" fillId="0" borderId="16" xfId="1" applyNumberFormat="1" applyFont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vertical="center" wrapText="1" shrinkToFit="1"/>
    </xf>
    <xf numFmtId="38" fontId="6" fillId="0" borderId="17" xfId="1" applyFont="1" applyFill="1" applyBorder="1" applyAlignment="1" applyProtection="1">
      <alignment vertical="center"/>
    </xf>
    <xf numFmtId="38" fontId="6" fillId="0" borderId="0" xfId="1" applyFont="1" applyBorder="1" applyAlignment="1" applyProtection="1">
      <alignment horizontal="left" vertical="center"/>
    </xf>
    <xf numFmtId="38" fontId="6" fillId="0" borderId="0" xfId="1" applyFont="1" applyAlignment="1" applyProtection="1">
      <alignment horizontal="right" vertical="center"/>
    </xf>
    <xf numFmtId="38" fontId="6" fillId="0" borderId="0" xfId="1" applyFont="1" applyAlignment="1" applyProtection="1">
      <alignment vertical="center"/>
    </xf>
    <xf numFmtId="38" fontId="6" fillId="0" borderId="18" xfId="1" applyFont="1" applyBorder="1" applyAlignment="1" applyProtection="1">
      <alignment horizontal="center" vertical="center" shrinkToFit="1"/>
    </xf>
    <xf numFmtId="38" fontId="6" fillId="0" borderId="19" xfId="1" applyFont="1" applyBorder="1" applyAlignment="1" applyProtection="1">
      <alignment horizontal="center" vertical="center" shrinkToFit="1"/>
    </xf>
    <xf numFmtId="38" fontId="6" fillId="0" borderId="20" xfId="1" applyFont="1" applyBorder="1" applyAlignment="1" applyProtection="1">
      <alignment horizontal="center" vertical="center" shrinkToFit="1"/>
    </xf>
    <xf numFmtId="38" fontId="6" fillId="0" borderId="21" xfId="1" applyFont="1" applyBorder="1" applyAlignment="1" applyProtection="1">
      <alignment horizontal="center" vertical="center" shrinkToFit="1"/>
    </xf>
    <xf numFmtId="20" fontId="12" fillId="0" borderId="0" xfId="0" applyNumberFormat="1" applyFont="1" applyAlignment="1">
      <alignment vertical="center"/>
    </xf>
    <xf numFmtId="22" fontId="12" fillId="0" borderId="0" xfId="0" applyNumberFormat="1" applyFont="1" applyAlignment="1">
      <alignment vertical="center"/>
    </xf>
    <xf numFmtId="38" fontId="6" fillId="0" borderId="17" xfId="1" applyFont="1" applyFill="1" applyBorder="1" applyAlignment="1" applyProtection="1">
      <alignment vertical="center" shrinkToFit="1"/>
    </xf>
    <xf numFmtId="49" fontId="17" fillId="0" borderId="16" xfId="1" applyNumberFormat="1" applyFont="1" applyBorder="1" applyAlignment="1" applyProtection="1">
      <alignment vertical="center" shrinkToFit="1"/>
    </xf>
    <xf numFmtId="49" fontId="17" fillId="0" borderId="14" xfId="1" applyNumberFormat="1" applyFont="1" applyBorder="1" applyAlignment="1" applyProtection="1">
      <alignment vertical="center" shrinkToFit="1"/>
    </xf>
    <xf numFmtId="38" fontId="14" fillId="0" borderId="10" xfId="1" applyFont="1" applyFill="1" applyBorder="1" applyAlignment="1" applyProtection="1">
      <alignment wrapText="1"/>
    </xf>
    <xf numFmtId="38" fontId="6" fillId="0" borderId="11" xfId="1" applyFont="1" applyFill="1" applyBorder="1" applyAlignment="1" applyProtection="1">
      <alignment horizontal="left" vertical="center"/>
    </xf>
    <xf numFmtId="38" fontId="6" fillId="0" borderId="10" xfId="1" applyFont="1" applyFill="1" applyBorder="1" applyAlignment="1" applyProtection="1">
      <alignment shrinkToFit="1"/>
    </xf>
    <xf numFmtId="38" fontId="6" fillId="0" borderId="0" xfId="1" applyFont="1" applyFill="1" applyBorder="1" applyAlignment="1" applyProtection="1">
      <alignment horizontal="center" vertical="center" shrinkToFit="1"/>
    </xf>
    <xf numFmtId="38" fontId="8" fillId="0" borderId="0" xfId="1" applyFont="1" applyFill="1" applyBorder="1" applyAlignment="1" applyProtection="1">
      <alignment horizontal="right" shrinkToFit="1"/>
    </xf>
    <xf numFmtId="38" fontId="8" fillId="0" borderId="0" xfId="1" applyFont="1" applyFill="1" applyBorder="1" applyAlignment="1" applyProtection="1"/>
    <xf numFmtId="177" fontId="17" fillId="0" borderId="22" xfId="1" applyNumberFormat="1" applyFont="1" applyBorder="1" applyAlignment="1" applyProtection="1">
      <alignment vertical="center"/>
    </xf>
    <xf numFmtId="177" fontId="17" fillId="0" borderId="23" xfId="1" applyNumberFormat="1" applyFont="1" applyBorder="1" applyAlignment="1" applyProtection="1">
      <alignment vertical="center"/>
    </xf>
    <xf numFmtId="177" fontId="17" fillId="0" borderId="24" xfId="1" applyNumberFormat="1" applyFont="1" applyBorder="1" applyAlignment="1" applyProtection="1">
      <alignment vertical="center"/>
    </xf>
    <xf numFmtId="177" fontId="18" fillId="0" borderId="25" xfId="1" applyNumberFormat="1" applyFont="1" applyBorder="1" applyAlignment="1" applyProtection="1">
      <alignment vertical="center"/>
    </xf>
    <xf numFmtId="177" fontId="18" fillId="0" borderId="26" xfId="1" applyNumberFormat="1" applyFont="1" applyBorder="1" applyAlignment="1" applyProtection="1">
      <alignment vertical="center"/>
    </xf>
    <xf numFmtId="177" fontId="18" fillId="0" borderId="27" xfId="1" applyNumberFormat="1" applyFont="1" applyBorder="1" applyAlignment="1" applyProtection="1">
      <alignment vertical="center"/>
    </xf>
    <xf numFmtId="177" fontId="17" fillId="0" borderId="9" xfId="1" applyNumberFormat="1" applyFont="1" applyFill="1" applyBorder="1" applyAlignment="1" applyProtection="1">
      <alignment vertical="center"/>
    </xf>
    <xf numFmtId="177" fontId="17" fillId="0" borderId="23" xfId="1" applyNumberFormat="1" applyFont="1" applyFill="1" applyBorder="1" applyAlignment="1" applyProtection="1">
      <alignment vertical="center"/>
    </xf>
    <xf numFmtId="177" fontId="17" fillId="0" borderId="24" xfId="1" applyNumberFormat="1" applyFont="1" applyFill="1" applyBorder="1" applyAlignment="1" applyProtection="1">
      <alignment vertical="center"/>
    </xf>
    <xf numFmtId="177" fontId="18" fillId="0" borderId="28" xfId="1" applyNumberFormat="1" applyFont="1" applyBorder="1" applyAlignment="1" applyProtection="1">
      <alignment vertical="center"/>
    </xf>
    <xf numFmtId="177" fontId="18" fillId="0" borderId="29" xfId="1" applyNumberFormat="1" applyFont="1" applyBorder="1" applyAlignment="1" applyProtection="1">
      <alignment vertical="center"/>
    </xf>
    <xf numFmtId="177" fontId="18" fillId="0" borderId="30" xfId="1" applyNumberFormat="1" applyFont="1" applyBorder="1" applyAlignment="1" applyProtection="1">
      <alignment vertical="center"/>
    </xf>
    <xf numFmtId="177" fontId="17" fillId="0" borderId="31" xfId="1" applyNumberFormat="1" applyFont="1" applyFill="1" applyBorder="1" applyAlignment="1" applyProtection="1">
      <alignment vertical="center"/>
    </xf>
    <xf numFmtId="177" fontId="17" fillId="0" borderId="32" xfId="1" applyNumberFormat="1" applyFont="1" applyFill="1" applyBorder="1" applyAlignment="1" applyProtection="1">
      <alignment vertical="center"/>
    </xf>
    <xf numFmtId="177" fontId="17" fillId="0" borderId="10" xfId="1" applyNumberFormat="1" applyFont="1" applyFill="1" applyBorder="1" applyAlignment="1" applyProtection="1">
      <alignment vertical="center"/>
    </xf>
    <xf numFmtId="177" fontId="17" fillId="0" borderId="33" xfId="1" applyNumberFormat="1" applyFont="1" applyFill="1" applyBorder="1" applyAlignment="1" applyProtection="1">
      <alignment vertical="center"/>
    </xf>
    <xf numFmtId="177" fontId="17" fillId="0" borderId="34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vertical="center"/>
    </xf>
    <xf numFmtId="177" fontId="18" fillId="0" borderId="29" xfId="1" applyNumberFormat="1" applyFont="1" applyFill="1" applyBorder="1" applyAlignment="1" applyProtection="1">
      <alignment vertical="center"/>
    </xf>
    <xf numFmtId="177" fontId="18" fillId="0" borderId="30" xfId="1" applyNumberFormat="1" applyFont="1" applyFill="1" applyBorder="1" applyAlignment="1" applyProtection="1">
      <alignment vertical="center"/>
    </xf>
    <xf numFmtId="177" fontId="17" fillId="0" borderId="35" xfId="1" applyNumberFormat="1" applyFont="1" applyFill="1" applyBorder="1" applyAlignment="1" applyProtection="1">
      <alignment vertical="center"/>
    </xf>
    <xf numFmtId="177" fontId="17" fillId="0" borderId="36" xfId="1" applyNumberFormat="1" applyFont="1" applyFill="1" applyBorder="1" applyAlignment="1" applyProtection="1">
      <alignment vertical="center"/>
    </xf>
    <xf numFmtId="177" fontId="17" fillId="0" borderId="9" xfId="1" applyNumberFormat="1" applyFont="1" applyBorder="1" applyAlignment="1" applyProtection="1">
      <alignment vertical="center"/>
    </xf>
    <xf numFmtId="177" fontId="17" fillId="0" borderId="31" xfId="1" applyNumberFormat="1" applyFont="1" applyBorder="1" applyAlignment="1" applyProtection="1">
      <alignment vertical="center"/>
    </xf>
    <xf numFmtId="177" fontId="17" fillId="0" borderId="32" xfId="1" applyNumberFormat="1" applyFont="1" applyBorder="1" applyAlignment="1" applyProtection="1">
      <alignment vertical="center"/>
    </xf>
    <xf numFmtId="177" fontId="18" fillId="0" borderId="37" xfId="1" applyNumberFormat="1" applyFont="1" applyBorder="1" applyAlignment="1" applyProtection="1">
      <alignment vertical="center"/>
    </xf>
    <xf numFmtId="177" fontId="18" fillId="0" borderId="38" xfId="1" applyNumberFormat="1" applyFont="1" applyBorder="1" applyAlignment="1" applyProtection="1">
      <alignment vertical="center"/>
    </xf>
    <xf numFmtId="177" fontId="17" fillId="0" borderId="39" xfId="1" applyNumberFormat="1" applyFont="1" applyBorder="1" applyAlignment="1" applyProtection="1">
      <alignment vertical="center"/>
    </xf>
    <xf numFmtId="177" fontId="17" fillId="0" borderId="40" xfId="1" applyNumberFormat="1" applyFont="1" applyBorder="1" applyAlignment="1" applyProtection="1">
      <alignment vertical="center"/>
    </xf>
    <xf numFmtId="177" fontId="17" fillId="0" borderId="41" xfId="1" applyNumberFormat="1" applyFont="1" applyBorder="1" applyAlignment="1" applyProtection="1">
      <alignment vertical="center"/>
    </xf>
    <xf numFmtId="177" fontId="18" fillId="0" borderId="42" xfId="1" applyNumberFormat="1" applyFont="1" applyBorder="1" applyAlignment="1" applyProtection="1">
      <alignment vertical="center"/>
    </xf>
    <xf numFmtId="177" fontId="18" fillId="0" borderId="43" xfId="1" applyNumberFormat="1" applyFont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</xf>
    <xf numFmtId="177" fontId="18" fillId="0" borderId="38" xfId="1" applyNumberFormat="1" applyFont="1" applyFill="1" applyBorder="1" applyAlignment="1" applyProtection="1">
      <alignment vertical="center"/>
    </xf>
    <xf numFmtId="177" fontId="6" fillId="0" borderId="1" xfId="1" applyNumberFormat="1" applyFont="1" applyFill="1" applyBorder="1" applyAlignment="1" applyProtection="1">
      <alignment vertical="center"/>
    </xf>
    <xf numFmtId="177" fontId="6" fillId="0" borderId="17" xfId="1" applyNumberFormat="1" applyFont="1" applyFill="1" applyBorder="1" applyAlignment="1" applyProtection="1">
      <alignment vertical="center"/>
    </xf>
    <xf numFmtId="177" fontId="6" fillId="0" borderId="44" xfId="1" applyNumberFormat="1" applyFont="1" applyFill="1" applyBorder="1" applyAlignment="1" applyProtection="1">
      <alignment vertical="center"/>
    </xf>
    <xf numFmtId="177" fontId="6" fillId="0" borderId="6" xfId="1" applyNumberFormat="1" applyFont="1" applyFill="1" applyBorder="1" applyAlignment="1" applyProtection="1">
      <alignment vertical="center"/>
    </xf>
    <xf numFmtId="177" fontId="6" fillId="0" borderId="45" xfId="1" applyNumberFormat="1" applyFont="1" applyFill="1" applyBorder="1" applyAlignment="1" applyProtection="1">
      <alignment vertical="center"/>
    </xf>
    <xf numFmtId="177" fontId="6" fillId="0" borderId="46" xfId="1" applyNumberFormat="1" applyFont="1" applyFill="1" applyBorder="1" applyAlignment="1" applyProtection="1">
      <alignment vertical="center"/>
    </xf>
    <xf numFmtId="177" fontId="18" fillId="0" borderId="47" xfId="1" applyNumberFormat="1" applyFont="1" applyBorder="1" applyAlignment="1" applyProtection="1">
      <alignment vertical="center"/>
    </xf>
    <xf numFmtId="177" fontId="18" fillId="0" borderId="48" xfId="1" applyNumberFormat="1" applyFont="1" applyBorder="1" applyAlignment="1" applyProtection="1">
      <alignment vertical="center"/>
    </xf>
    <xf numFmtId="177" fontId="18" fillId="0" borderId="49" xfId="1" applyNumberFormat="1" applyFont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>
      <alignment vertical="center"/>
    </xf>
    <xf numFmtId="177" fontId="17" fillId="0" borderId="50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/>
    </xf>
    <xf numFmtId="177" fontId="18" fillId="0" borderId="51" xfId="1" applyNumberFormat="1" applyFont="1" applyFill="1" applyBorder="1" applyAlignment="1" applyProtection="1">
      <alignment horizontal="right" vertical="center"/>
    </xf>
    <xf numFmtId="177" fontId="17" fillId="0" borderId="52" xfId="1" applyNumberFormat="1" applyFont="1" applyFill="1" applyBorder="1" applyAlignment="1" applyProtection="1">
      <alignment vertical="center"/>
    </xf>
    <xf numFmtId="177" fontId="18" fillId="0" borderId="53" xfId="1" applyNumberFormat="1" applyFont="1" applyFill="1" applyBorder="1" applyAlignment="1" applyProtection="1">
      <alignment vertical="center"/>
    </xf>
    <xf numFmtId="177" fontId="18" fillId="0" borderId="54" xfId="1" applyNumberFormat="1" applyFont="1" applyFill="1" applyBorder="1" applyAlignment="1" applyProtection="1">
      <alignment vertical="center"/>
    </xf>
    <xf numFmtId="177" fontId="18" fillId="0" borderId="37" xfId="1" applyNumberFormat="1" applyFont="1" applyFill="1" applyBorder="1" applyAlignment="1" applyProtection="1">
      <alignment vertical="center"/>
      <protection locked="0"/>
    </xf>
    <xf numFmtId="177" fontId="18" fillId="0" borderId="51" xfId="1" applyNumberFormat="1" applyFont="1" applyFill="1" applyBorder="1" applyAlignment="1" applyProtection="1">
      <alignment vertical="center"/>
    </xf>
    <xf numFmtId="177" fontId="18" fillId="0" borderId="55" xfId="1" applyNumberFormat="1" applyFont="1" applyFill="1" applyBorder="1" applyAlignment="1" applyProtection="1">
      <alignment vertical="center"/>
    </xf>
    <xf numFmtId="177" fontId="18" fillId="0" borderId="28" xfId="1" applyNumberFormat="1" applyFont="1" applyFill="1" applyBorder="1" applyAlignment="1" applyProtection="1">
      <alignment horizontal="right" vertical="center" shrinkToFit="1"/>
    </xf>
    <xf numFmtId="177" fontId="18" fillId="0" borderId="28" xfId="1" applyNumberFormat="1" applyFont="1" applyFill="1" applyBorder="1" applyAlignment="1" applyProtection="1">
      <alignment vertical="center" shrinkToFit="1"/>
    </xf>
    <xf numFmtId="177" fontId="17" fillId="0" borderId="57" xfId="1" applyNumberFormat="1" applyFont="1" applyFill="1" applyBorder="1" applyAlignment="1" applyProtection="1">
      <alignment vertical="center"/>
    </xf>
    <xf numFmtId="177" fontId="17" fillId="0" borderId="58" xfId="1" applyNumberFormat="1" applyFont="1" applyFill="1" applyBorder="1" applyAlignment="1" applyProtection="1">
      <alignment vertical="center"/>
    </xf>
    <xf numFmtId="177" fontId="17" fillId="0" borderId="22" xfId="1" applyNumberFormat="1" applyFont="1" applyFill="1" applyBorder="1" applyAlignment="1" applyProtection="1"/>
    <xf numFmtId="177" fontId="17" fillId="0" borderId="59" xfId="1" applyNumberFormat="1" applyFont="1" applyFill="1" applyBorder="1" applyAlignment="1" applyProtection="1"/>
    <xf numFmtId="177" fontId="17" fillId="0" borderId="31" xfId="1" applyNumberFormat="1" applyFont="1" applyFill="1" applyBorder="1" applyAlignment="1" applyProtection="1"/>
    <xf numFmtId="177" fontId="17" fillId="0" borderId="50" xfId="1" applyNumberFormat="1" applyFont="1" applyFill="1" applyBorder="1" applyAlignment="1" applyProtection="1"/>
    <xf numFmtId="177" fontId="18" fillId="0" borderId="28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/>
    <xf numFmtId="177" fontId="18" fillId="0" borderId="51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/>
    <xf numFmtId="177" fontId="17" fillId="0" borderId="23" xfId="1" applyNumberFormat="1" applyFont="1" applyFill="1" applyBorder="1" applyAlignment="1" applyProtection="1"/>
    <xf numFmtId="177" fontId="17" fillId="0" borderId="52" xfId="1" applyNumberFormat="1" applyFont="1" applyFill="1" applyBorder="1" applyAlignment="1" applyProtection="1"/>
    <xf numFmtId="177" fontId="18" fillId="0" borderId="53" xfId="1" applyNumberFormat="1" applyFont="1" applyFill="1" applyBorder="1" applyAlignment="1" applyProtection="1"/>
    <xf numFmtId="177" fontId="18" fillId="0" borderId="54" xfId="1" applyNumberFormat="1" applyFont="1" applyFill="1" applyBorder="1" applyAlignment="1" applyProtection="1"/>
    <xf numFmtId="177" fontId="18" fillId="0" borderId="37" xfId="1" applyNumberFormat="1" applyFont="1" applyFill="1" applyBorder="1" applyAlignment="1" applyProtection="1">
      <protection locked="0"/>
    </xf>
    <xf numFmtId="177" fontId="18" fillId="0" borderId="28" xfId="1" applyNumberFormat="1" applyFont="1" applyFill="1" applyBorder="1" applyAlignment="1" applyProtection="1">
      <alignment shrinkToFit="1"/>
    </xf>
    <xf numFmtId="177" fontId="18" fillId="0" borderId="61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shrinkToFit="1"/>
    </xf>
    <xf numFmtId="177" fontId="17" fillId="0" borderId="23" xfId="1" applyNumberFormat="1" applyFont="1" applyFill="1" applyBorder="1" applyAlignment="1" applyProtection="1">
      <alignment shrinkToFit="1"/>
    </xf>
    <xf numFmtId="177" fontId="17" fillId="0" borderId="52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>
      <alignment shrinkToFit="1"/>
    </xf>
    <xf numFmtId="177" fontId="18" fillId="0" borderId="37" xfId="1" applyNumberFormat="1" applyFont="1" applyFill="1" applyBorder="1" applyAlignment="1" applyProtection="1">
      <alignment shrinkToFit="1"/>
    </xf>
    <xf numFmtId="177" fontId="18" fillId="0" borderId="51" xfId="1" applyNumberFormat="1" applyFont="1" applyFill="1" applyBorder="1" applyAlignment="1" applyProtection="1">
      <alignment shrinkToFit="1"/>
    </xf>
    <xf numFmtId="177" fontId="17" fillId="0" borderId="62" xfId="1" applyNumberFormat="1" applyFont="1" applyFill="1" applyBorder="1" applyAlignment="1" applyProtection="1"/>
    <xf numFmtId="177" fontId="17" fillId="0" borderId="60" xfId="1" applyNumberFormat="1" applyFont="1" applyFill="1" applyBorder="1" applyAlignment="1" applyProtection="1">
      <alignment shrinkToFit="1"/>
    </xf>
    <xf numFmtId="177" fontId="18" fillId="0" borderId="10" xfId="1" applyNumberFormat="1" applyFont="1" applyFill="1" applyBorder="1" applyAlignment="1" applyProtection="1">
      <alignment shrinkToFit="1"/>
    </xf>
    <xf numFmtId="177" fontId="18" fillId="0" borderId="29" xfId="1" applyNumberFormat="1" applyFont="1" applyFill="1" applyBorder="1" applyAlignment="1" applyProtection="1"/>
    <xf numFmtId="177" fontId="18" fillId="0" borderId="55" xfId="1" applyNumberFormat="1" applyFont="1" applyFill="1" applyBorder="1" applyAlignment="1" applyProtection="1"/>
    <xf numFmtId="177" fontId="18" fillId="0" borderId="12" xfId="1" applyNumberFormat="1" applyFont="1" applyFill="1" applyBorder="1" applyAlignment="1" applyProtection="1"/>
    <xf numFmtId="177" fontId="17" fillId="0" borderId="63" xfId="1" applyNumberFormat="1" applyFont="1" applyFill="1" applyBorder="1" applyAlignment="1" applyProtection="1"/>
    <xf numFmtId="177" fontId="18" fillId="0" borderId="35" xfId="1" applyNumberFormat="1" applyFont="1" applyFill="1" applyBorder="1" applyAlignment="1" applyProtection="1"/>
    <xf numFmtId="177" fontId="18" fillId="0" borderId="64" xfId="1" applyNumberFormat="1" applyFont="1" applyFill="1" applyBorder="1" applyAlignment="1" applyProtection="1"/>
    <xf numFmtId="177" fontId="17" fillId="0" borderId="22" xfId="1" applyNumberFormat="1" applyFont="1" applyFill="1" applyBorder="1" applyAlignment="1" applyProtection="1">
      <alignment horizontal="right" vertical="center" shrinkToFit="1"/>
    </xf>
    <xf numFmtId="177" fontId="17" fillId="0" borderId="22" xfId="1" applyNumberFormat="1" applyFont="1" applyFill="1" applyBorder="1" applyAlignment="1" applyProtection="1">
      <alignment horizontal="right" shrinkToFit="1"/>
    </xf>
    <xf numFmtId="177" fontId="18" fillId="0" borderId="28" xfId="1" applyNumberFormat="1" applyFont="1" applyFill="1" applyBorder="1" applyAlignment="1" applyProtection="1">
      <alignment horizontal="right" shrinkToFit="1"/>
    </xf>
    <xf numFmtId="177" fontId="18" fillId="0" borderId="51" xfId="1" applyNumberFormat="1" applyFont="1" applyFill="1" applyBorder="1" applyAlignment="1" applyProtection="1">
      <protection locked="0"/>
    </xf>
    <xf numFmtId="177" fontId="17" fillId="0" borderId="1" xfId="1" applyNumberFormat="1" applyFont="1" applyFill="1" applyBorder="1" applyAlignment="1" applyProtection="1"/>
    <xf numFmtId="177" fontId="17" fillId="0" borderId="8" xfId="1" applyNumberFormat="1" applyFont="1" applyFill="1" applyBorder="1" applyAlignment="1" applyProtection="1"/>
    <xf numFmtId="177" fontId="18" fillId="0" borderId="65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/>
    <xf numFmtId="177" fontId="18" fillId="0" borderId="45" xfId="1" applyNumberFormat="1" applyFont="1" applyFill="1" applyBorder="1" applyAlignment="1" applyProtection="1"/>
    <xf numFmtId="177" fontId="18" fillId="0" borderId="67" xfId="1" applyNumberFormat="1" applyFont="1" applyFill="1" applyBorder="1" applyAlignment="1" applyProtection="1"/>
    <xf numFmtId="177" fontId="17" fillId="0" borderId="68" xfId="1" applyNumberFormat="1" applyFont="1" applyFill="1" applyBorder="1" applyAlignment="1" applyProtection="1"/>
    <xf numFmtId="177" fontId="18" fillId="2" borderId="61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alignment vertical="center"/>
      <protection locked="0"/>
    </xf>
    <xf numFmtId="177" fontId="18" fillId="2" borderId="37" xfId="1" applyNumberFormat="1" applyFont="1" applyFill="1" applyBorder="1" applyAlignment="1" applyProtection="1">
      <alignment vertical="center"/>
      <protection locked="0"/>
    </xf>
    <xf numFmtId="177" fontId="18" fillId="2" borderId="54" xfId="1" applyNumberFormat="1" applyFont="1" applyFill="1" applyBorder="1" applyAlignment="1" applyProtection="1">
      <alignment vertical="center"/>
      <protection locked="0"/>
    </xf>
    <xf numFmtId="177" fontId="18" fillId="2" borderId="53" xfId="1" applyNumberFormat="1" applyFont="1" applyFill="1" applyBorder="1" applyAlignment="1" applyProtection="1">
      <protection locked="0"/>
    </xf>
    <xf numFmtId="177" fontId="18" fillId="2" borderId="56" xfId="1" applyNumberFormat="1" applyFont="1" applyFill="1" applyBorder="1" applyAlignment="1" applyProtection="1">
      <protection locked="0"/>
    </xf>
    <xf numFmtId="177" fontId="18" fillId="2" borderId="37" xfId="1" applyNumberFormat="1" applyFont="1" applyFill="1" applyBorder="1" applyAlignment="1" applyProtection="1">
      <protection locked="0"/>
    </xf>
    <xf numFmtId="177" fontId="18" fillId="2" borderId="54" xfId="1" applyNumberFormat="1" applyFont="1" applyFill="1" applyBorder="1" applyAlignment="1" applyProtection="1">
      <protection locked="0"/>
    </xf>
    <xf numFmtId="177" fontId="18" fillId="2" borderId="51" xfId="1" applyNumberFormat="1" applyFont="1" applyFill="1" applyBorder="1" applyAlignment="1" applyProtection="1">
      <protection locked="0"/>
    </xf>
    <xf numFmtId="177" fontId="18" fillId="2" borderId="29" xfId="1" applyNumberFormat="1" applyFont="1" applyFill="1" applyBorder="1" applyAlignment="1" applyProtection="1">
      <protection locked="0"/>
    </xf>
    <xf numFmtId="177" fontId="17" fillId="0" borderId="60" xfId="1" applyNumberFormat="1" applyFont="1" applyFill="1" applyBorder="1" applyAlignment="1" applyProtection="1">
      <alignment horizontal="right" shrinkToFit="1"/>
    </xf>
    <xf numFmtId="177" fontId="17" fillId="0" borderId="23" xfId="1" applyNumberFormat="1" applyFont="1" applyFill="1" applyBorder="1" applyAlignment="1" applyProtection="1">
      <alignment horizontal="right" shrinkToFit="1"/>
    </xf>
    <xf numFmtId="177" fontId="17" fillId="0" borderId="52" xfId="1" applyNumberFormat="1" applyFont="1" applyFill="1" applyBorder="1" applyAlignment="1" applyProtection="1">
      <alignment horizontal="right" shrinkToFit="1"/>
    </xf>
    <xf numFmtId="177" fontId="17" fillId="0" borderId="9" xfId="1" applyNumberFormat="1" applyFont="1" applyFill="1" applyBorder="1" applyAlignment="1" applyProtection="1">
      <alignment horizontal="right" vertical="center" shrinkToFit="1"/>
    </xf>
    <xf numFmtId="0" fontId="4" fillId="0" borderId="0" xfId="0" applyFont="1"/>
    <xf numFmtId="14" fontId="4" fillId="0" borderId="0" xfId="0" applyNumberFormat="1" applyFont="1"/>
    <xf numFmtId="179" fontId="4" fillId="0" borderId="0" xfId="0" applyNumberFormat="1" applyFont="1"/>
    <xf numFmtId="177" fontId="18" fillId="0" borderId="65" xfId="1" applyNumberFormat="1" applyFont="1" applyFill="1" applyBorder="1" applyAlignment="1" applyProtection="1">
      <alignment shrinkToFit="1"/>
    </xf>
    <xf numFmtId="177" fontId="22" fillId="0" borderId="37" xfId="1" applyNumberFormat="1" applyFont="1" applyFill="1" applyBorder="1" applyAlignment="1" applyProtection="1"/>
    <xf numFmtId="177" fontId="22" fillId="0" borderId="55" xfId="1" applyNumberFormat="1" applyFont="1" applyFill="1" applyBorder="1" applyAlignment="1" applyProtection="1"/>
    <xf numFmtId="38" fontId="23" fillId="0" borderId="7" xfId="1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left"/>
    </xf>
    <xf numFmtId="49" fontId="24" fillId="0" borderId="70" xfId="1" applyNumberFormat="1" applyFont="1" applyFill="1" applyBorder="1" applyAlignment="1" applyProtection="1">
      <alignment vertical="center"/>
    </xf>
    <xf numFmtId="49" fontId="24" fillId="0" borderId="11" xfId="1" applyNumberFormat="1" applyFont="1" applyFill="1" applyBorder="1" applyAlignment="1" applyProtection="1">
      <alignment vertical="center"/>
    </xf>
    <xf numFmtId="0" fontId="6" fillId="0" borderId="0" xfId="1" applyNumberFormat="1" applyFont="1" applyBorder="1" applyAlignment="1" applyProtection="1">
      <alignment vertical="center"/>
    </xf>
    <xf numFmtId="0" fontId="25" fillId="0" borderId="71" xfId="1" applyNumberFormat="1" applyFont="1" applyBorder="1" applyAlignment="1" applyProtection="1">
      <alignment vertical="center"/>
    </xf>
    <xf numFmtId="2" fontId="4" fillId="0" borderId="0" xfId="0" applyNumberFormat="1" applyFont="1"/>
    <xf numFmtId="177" fontId="17" fillId="0" borderId="57" xfId="1" applyNumberFormat="1" applyFont="1" applyFill="1" applyBorder="1" applyAlignment="1" applyProtection="1"/>
    <xf numFmtId="177" fontId="17" fillId="0" borderId="52" xfId="1" applyNumberFormat="1" applyFont="1" applyFill="1" applyBorder="1" applyAlignment="1" applyProtection="1">
      <alignment horizontal="center"/>
    </xf>
    <xf numFmtId="38" fontId="4" fillId="0" borderId="0" xfId="1" applyFont="1"/>
    <xf numFmtId="177" fontId="18" fillId="0" borderId="66" xfId="1" applyNumberFormat="1" applyFont="1" applyBorder="1" applyAlignment="1" applyProtection="1">
      <alignment vertical="center"/>
    </xf>
    <xf numFmtId="38" fontId="6" fillId="0" borderId="72" xfId="1" applyFont="1" applyBorder="1" applyAlignment="1" applyProtection="1">
      <alignment horizontal="center" vertical="center" shrinkToFit="1"/>
    </xf>
    <xf numFmtId="177" fontId="17" fillId="0" borderId="73" xfId="1" applyNumberFormat="1" applyFont="1" applyBorder="1" applyAlignment="1" applyProtection="1">
      <alignment vertical="center"/>
    </xf>
    <xf numFmtId="177" fontId="18" fillId="0" borderId="74" xfId="1" applyNumberFormat="1" applyFont="1" applyBorder="1" applyAlignment="1" applyProtection="1">
      <alignment vertical="center"/>
    </xf>
    <xf numFmtId="177" fontId="17" fillId="0" borderId="73" xfId="1" applyNumberFormat="1" applyFont="1" applyFill="1" applyBorder="1" applyAlignment="1" applyProtection="1">
      <alignment vertical="center"/>
    </xf>
    <xf numFmtId="177" fontId="17" fillId="0" borderId="75" xfId="1" applyNumberFormat="1" applyFont="1" applyFill="1" applyBorder="1" applyAlignment="1" applyProtection="1">
      <alignment vertical="center"/>
    </xf>
    <xf numFmtId="177" fontId="18" fillId="0" borderId="66" xfId="1" applyNumberFormat="1" applyFont="1" applyFill="1" applyBorder="1" applyAlignment="1" applyProtection="1">
      <alignment vertical="center"/>
    </xf>
    <xf numFmtId="177" fontId="17" fillId="0" borderId="76" xfId="1" applyNumberFormat="1" applyFont="1" applyFill="1" applyBorder="1" applyAlignment="1" applyProtection="1">
      <alignment vertical="center"/>
    </xf>
    <xf numFmtId="177" fontId="17" fillId="0" borderId="57" xfId="1" applyNumberFormat="1" applyFont="1" applyBorder="1" applyAlignment="1" applyProtection="1">
      <alignment vertical="center"/>
    </xf>
    <xf numFmtId="177" fontId="18" fillId="0" borderId="67" xfId="1" applyNumberFormat="1" applyFont="1" applyBorder="1" applyAlignment="1" applyProtection="1">
      <alignment vertical="center"/>
    </xf>
    <xf numFmtId="177" fontId="17" fillId="0" borderId="77" xfId="1" applyNumberFormat="1" applyFont="1" applyBorder="1" applyAlignment="1" applyProtection="1">
      <alignment vertical="center"/>
    </xf>
    <xf numFmtId="177" fontId="18" fillId="0" borderId="78" xfId="1" applyNumberFormat="1" applyFont="1" applyBorder="1" applyAlignment="1" applyProtection="1">
      <alignment vertical="center"/>
    </xf>
    <xf numFmtId="177" fontId="18" fillId="0" borderId="67" xfId="1" applyNumberFormat="1" applyFont="1" applyFill="1" applyBorder="1" applyAlignment="1" applyProtection="1">
      <alignment vertical="center"/>
    </xf>
    <xf numFmtId="177" fontId="18" fillId="0" borderId="79" xfId="1" applyNumberFormat="1" applyFont="1" applyBorder="1" applyAlignment="1" applyProtection="1">
      <alignment vertical="center"/>
    </xf>
    <xf numFmtId="177" fontId="18" fillId="0" borderId="53" xfId="1" applyNumberFormat="1" applyFont="1" applyBorder="1" applyAlignment="1" applyProtection="1">
      <alignment vertical="center"/>
    </xf>
    <xf numFmtId="177" fontId="6" fillId="0" borderId="57" xfId="1" applyNumberFormat="1" applyFont="1" applyFill="1" applyBorder="1" applyAlignment="1" applyProtection="1">
      <alignment vertical="center"/>
    </xf>
    <xf numFmtId="177" fontId="6" fillId="0" borderId="80" xfId="1" applyNumberFormat="1" applyFont="1" applyFill="1" applyBorder="1" applyAlignment="1" applyProtection="1">
      <alignment vertical="center"/>
    </xf>
    <xf numFmtId="38" fontId="6" fillId="0" borderId="81" xfId="1" applyFont="1" applyFill="1" applyBorder="1" applyAlignment="1" applyProtection="1">
      <alignment horizontal="center" vertical="center" shrinkToFit="1"/>
    </xf>
    <xf numFmtId="177" fontId="18" fillId="2" borderId="67" xfId="1" applyNumberFormat="1" applyFont="1" applyFill="1" applyBorder="1" applyAlignment="1" applyProtection="1">
      <alignment vertical="center"/>
      <protection locked="0"/>
    </xf>
    <xf numFmtId="177" fontId="18" fillId="0" borderId="80" xfId="1" applyNumberFormat="1" applyFont="1" applyFill="1" applyBorder="1" applyAlignment="1" applyProtection="1">
      <alignment vertical="center"/>
    </xf>
    <xf numFmtId="177" fontId="18" fillId="2" borderId="80" xfId="1" applyNumberFormat="1" applyFont="1" applyFill="1" applyBorder="1" applyAlignment="1" applyProtection="1">
      <alignment vertical="center"/>
      <protection locked="0"/>
    </xf>
    <xf numFmtId="177" fontId="18" fillId="0" borderId="67" xfId="1" applyNumberFormat="1" applyFont="1" applyFill="1" applyBorder="1" applyAlignment="1" applyProtection="1">
      <alignment vertical="center"/>
      <protection locked="0"/>
    </xf>
    <xf numFmtId="177" fontId="17" fillId="0" borderId="73" xfId="1" applyNumberFormat="1" applyFont="1" applyFill="1" applyBorder="1" applyAlignment="1" applyProtection="1"/>
    <xf numFmtId="177" fontId="18" fillId="0" borderId="80" xfId="1" applyNumberFormat="1" applyFont="1" applyFill="1" applyBorder="1" applyAlignment="1" applyProtection="1"/>
    <xf numFmtId="177" fontId="18" fillId="2" borderId="67" xfId="1" applyNumberFormat="1" applyFont="1" applyFill="1" applyBorder="1" applyAlignment="1" applyProtection="1">
      <protection locked="0"/>
    </xf>
    <xf numFmtId="177" fontId="18" fillId="2" borderId="80" xfId="1" applyNumberFormat="1" applyFont="1" applyFill="1" applyBorder="1" applyAlignment="1" applyProtection="1">
      <protection locked="0"/>
    </xf>
    <xf numFmtId="177" fontId="17" fillId="0" borderId="73" xfId="1" applyNumberFormat="1" applyFont="1" applyFill="1" applyBorder="1" applyAlignment="1" applyProtection="1">
      <alignment shrinkToFit="1"/>
    </xf>
    <xf numFmtId="177" fontId="18" fillId="0" borderId="67" xfId="1" applyNumberFormat="1" applyFont="1" applyFill="1" applyBorder="1" applyAlignment="1" applyProtection="1">
      <alignment shrinkToFit="1"/>
    </xf>
    <xf numFmtId="177" fontId="17" fillId="0" borderId="82" xfId="1" applyNumberFormat="1" applyFont="1" applyFill="1" applyBorder="1" applyAlignment="1" applyProtection="1"/>
    <xf numFmtId="177" fontId="18" fillId="0" borderId="66" xfId="1" applyNumberFormat="1" applyFont="1" applyFill="1" applyBorder="1" applyAlignment="1" applyProtection="1">
      <alignment shrinkToFit="1"/>
    </xf>
    <xf numFmtId="177" fontId="18" fillId="0" borderId="76" xfId="1" applyNumberFormat="1" applyFont="1" applyFill="1" applyBorder="1" applyAlignment="1" applyProtection="1"/>
    <xf numFmtId="177" fontId="22" fillId="0" borderId="67" xfId="1" applyNumberFormat="1" applyFont="1" applyFill="1" applyBorder="1" applyAlignment="1" applyProtection="1"/>
    <xf numFmtId="177" fontId="17" fillId="0" borderId="73" xfId="1" applyNumberFormat="1" applyFont="1" applyFill="1" applyBorder="1" applyAlignment="1" applyProtection="1">
      <alignment horizontal="right" shrinkToFit="1"/>
    </xf>
    <xf numFmtId="177" fontId="18" fillId="0" borderId="67" xfId="1" applyNumberFormat="1" applyFont="1" applyFill="1" applyBorder="1" applyAlignment="1" applyProtection="1">
      <protection locked="0"/>
    </xf>
    <xf numFmtId="177" fontId="17" fillId="0" borderId="23" xfId="1" applyNumberFormat="1" applyFont="1" applyFill="1" applyBorder="1" applyAlignment="1" applyProtection="1">
      <alignment horizontal="center"/>
    </xf>
    <xf numFmtId="177" fontId="17" fillId="0" borderId="63" xfId="1" applyNumberFormat="1" applyFont="1" applyFill="1" applyBorder="1" applyAlignment="1" applyProtection="1">
      <alignment shrinkToFit="1"/>
    </xf>
    <xf numFmtId="177" fontId="18" fillId="0" borderId="65" xfId="1" applyNumberFormat="1" applyFont="1" applyFill="1" applyBorder="1" applyAlignment="1" applyProtection="1">
      <alignment horizontal="right" vertical="center" shrinkToFit="1"/>
    </xf>
    <xf numFmtId="177" fontId="18" fillId="0" borderId="5" xfId="1" applyNumberFormat="1" applyFont="1" applyFill="1" applyBorder="1" applyAlignment="1" applyProtection="1">
      <alignment shrinkToFit="1"/>
    </xf>
    <xf numFmtId="177" fontId="18" fillId="0" borderId="83" xfId="1" applyNumberFormat="1" applyFont="1" applyFill="1" applyBorder="1" applyAlignment="1" applyProtection="1"/>
    <xf numFmtId="177" fontId="18" fillId="0" borderId="56" xfId="1" applyNumberFormat="1" applyFont="1" applyFill="1" applyBorder="1" applyAlignment="1" applyProtection="1">
      <alignment shrinkToFit="1"/>
    </xf>
    <xf numFmtId="177" fontId="18" fillId="2" borderId="83" xfId="1" applyNumberFormat="1" applyFont="1" applyFill="1" applyBorder="1" applyAlignment="1" applyProtection="1">
      <protection locked="0"/>
    </xf>
    <xf numFmtId="177" fontId="17" fillId="0" borderId="63" xfId="1" applyNumberFormat="1" applyFont="1" applyFill="1" applyBorder="1" applyAlignment="1" applyProtection="1">
      <alignment horizontal="right" vertical="center" shrinkToFit="1"/>
    </xf>
    <xf numFmtId="177" fontId="17" fillId="0" borderId="63" xfId="1" applyNumberFormat="1" applyFont="1" applyFill="1" applyBorder="1" applyAlignment="1" applyProtection="1">
      <alignment horizontal="right" shrinkToFit="1"/>
    </xf>
    <xf numFmtId="177" fontId="18" fillId="0" borderId="65" xfId="1" applyNumberFormat="1" applyFont="1" applyFill="1" applyBorder="1" applyAlignment="1" applyProtection="1">
      <alignment horizontal="right" shrinkToFit="1"/>
    </xf>
    <xf numFmtId="177" fontId="17" fillId="0" borderId="60" xfId="1" applyNumberFormat="1" applyFont="1" applyFill="1" applyBorder="1" applyAlignment="1" applyProtection="1">
      <alignment horizontal="right"/>
    </xf>
    <xf numFmtId="38" fontId="4" fillId="0" borderId="0" xfId="0" applyNumberFormat="1" applyFont="1"/>
    <xf numFmtId="38" fontId="15" fillId="0" borderId="10" xfId="1" applyFont="1" applyFill="1" applyBorder="1" applyAlignment="1" applyProtection="1">
      <alignment horizontal="left" vertical="center" wrapText="1"/>
    </xf>
    <xf numFmtId="0" fontId="23" fillId="0" borderId="84" xfId="0" applyFont="1" applyBorder="1" applyAlignment="1">
      <alignment horizontal="center" vertical="center"/>
    </xf>
    <xf numFmtId="14" fontId="23" fillId="0" borderId="20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38" fontId="23" fillId="0" borderId="21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85" xfId="0" applyFont="1" applyBorder="1" applyAlignment="1">
      <alignment vertical="center"/>
    </xf>
    <xf numFmtId="0" fontId="27" fillId="0" borderId="31" xfId="0" applyFont="1" applyBorder="1" applyAlignment="1">
      <alignment vertical="center"/>
    </xf>
    <xf numFmtId="38" fontId="28" fillId="0" borderId="86" xfId="1" applyFont="1" applyBorder="1" applyAlignment="1">
      <alignment vertical="center"/>
    </xf>
    <xf numFmtId="38" fontId="28" fillId="0" borderId="87" xfId="1" applyFont="1" applyBorder="1" applyAlignment="1">
      <alignment vertical="center"/>
    </xf>
    <xf numFmtId="0" fontId="17" fillId="0" borderId="0" xfId="1" applyNumberFormat="1" applyFont="1" applyBorder="1" applyAlignment="1" applyProtection="1">
      <alignment vertical="center"/>
    </xf>
    <xf numFmtId="14" fontId="28" fillId="0" borderId="3" xfId="0" applyNumberFormat="1" applyFont="1" applyBorder="1" applyAlignment="1">
      <alignment vertical="center"/>
    </xf>
    <xf numFmtId="14" fontId="28" fillId="0" borderId="31" xfId="0" applyNumberFormat="1" applyFont="1" applyBorder="1" applyAlignment="1">
      <alignment vertical="center"/>
    </xf>
    <xf numFmtId="14" fontId="28" fillId="0" borderId="85" xfId="0" applyNumberFormat="1" applyFont="1" applyBorder="1" applyAlignment="1">
      <alignment vertical="center"/>
    </xf>
    <xf numFmtId="179" fontId="28" fillId="0" borderId="88" xfId="0" applyNumberFormat="1" applyFont="1" applyBorder="1" applyAlignment="1">
      <alignment vertical="center"/>
    </xf>
    <xf numFmtId="179" fontId="28" fillId="0" borderId="89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 shrinkToFit="1"/>
    </xf>
    <xf numFmtId="14" fontId="0" fillId="0" borderId="0" xfId="0" applyNumberFormat="1"/>
    <xf numFmtId="0" fontId="17" fillId="0" borderId="0" xfId="1" applyNumberFormat="1" applyFont="1" applyFill="1" applyBorder="1" applyAlignment="1" applyProtection="1">
      <alignment vertical="center"/>
    </xf>
    <xf numFmtId="0" fontId="0" fillId="0" borderId="85" xfId="0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38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9" fillId="0" borderId="0" xfId="4" applyFont="1">
      <alignment vertical="center"/>
    </xf>
    <xf numFmtId="0" fontId="3" fillId="0" borderId="0" xfId="4">
      <alignment vertical="center"/>
    </xf>
    <xf numFmtId="0" fontId="3" fillId="0" borderId="0" xfId="4" applyAlignment="1">
      <alignment vertical="center" shrinkToFit="1"/>
    </xf>
    <xf numFmtId="0" fontId="30" fillId="0" borderId="9" xfId="4" applyFont="1" applyBorder="1">
      <alignment vertical="center"/>
    </xf>
    <xf numFmtId="0" fontId="31" fillId="0" borderId="9" xfId="4" applyFont="1" applyBorder="1">
      <alignment vertical="center"/>
    </xf>
    <xf numFmtId="0" fontId="31" fillId="0" borderId="1" xfId="4" applyFont="1" applyBorder="1">
      <alignment vertical="center"/>
    </xf>
    <xf numFmtId="0" fontId="31" fillId="0" borderId="103" xfId="4" applyFont="1" applyBorder="1" applyAlignment="1">
      <alignment vertical="center" shrinkToFit="1"/>
    </xf>
    <xf numFmtId="0" fontId="32" fillId="0" borderId="0" xfId="4" applyFont="1">
      <alignment vertical="center"/>
    </xf>
    <xf numFmtId="0" fontId="34" fillId="0" borderId="0" xfId="4" applyFont="1">
      <alignment vertical="center"/>
    </xf>
    <xf numFmtId="0" fontId="36" fillId="0" borderId="0" xfId="4" applyFont="1">
      <alignment vertical="center"/>
    </xf>
    <xf numFmtId="0" fontId="30" fillId="0" borderId="108" xfId="4" applyFont="1" applyBorder="1">
      <alignment vertical="center"/>
    </xf>
    <xf numFmtId="0" fontId="31" fillId="0" borderId="109" xfId="4" applyFont="1" applyBorder="1" applyAlignment="1">
      <alignment horizontal="center" vertical="center"/>
    </xf>
    <xf numFmtId="0" fontId="31" fillId="0" borderId="110" xfId="4" applyFont="1" applyBorder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111" xfId="4" applyFont="1" applyBorder="1" applyAlignment="1">
      <alignment horizontal="center" vertical="center"/>
    </xf>
    <xf numFmtId="0" fontId="31" fillId="0" borderId="112" xfId="4" applyFont="1" applyBorder="1" applyAlignment="1">
      <alignment horizontal="center" vertical="center"/>
    </xf>
    <xf numFmtId="0" fontId="3" fillId="0" borderId="0" xfId="4" applyAlignment="1">
      <alignment horizontal="center" vertical="center"/>
    </xf>
    <xf numFmtId="181" fontId="37" fillId="0" borderId="113" xfId="4" applyNumberFormat="1" applyFont="1" applyBorder="1">
      <alignment vertical="center"/>
    </xf>
    <xf numFmtId="182" fontId="38" fillId="0" borderId="114" xfId="4" applyNumberFormat="1" applyFont="1" applyBorder="1">
      <alignment vertical="center"/>
    </xf>
    <xf numFmtId="182" fontId="37" fillId="0" borderId="115" xfId="4" applyNumberFormat="1" applyFont="1" applyBorder="1">
      <alignment vertical="center"/>
    </xf>
    <xf numFmtId="0" fontId="40" fillId="0" borderId="0" xfId="4" applyFont="1">
      <alignment vertical="center"/>
    </xf>
    <xf numFmtId="181" fontId="37" fillId="0" borderId="118" xfId="4" applyNumberFormat="1" applyFont="1" applyBorder="1">
      <alignment vertical="center"/>
    </xf>
    <xf numFmtId="182" fontId="38" fillId="0" borderId="119" xfId="4" applyNumberFormat="1" applyFont="1" applyBorder="1">
      <alignment vertical="center"/>
    </xf>
    <xf numFmtId="182" fontId="37" fillId="0" borderId="120" xfId="4" applyNumberFormat="1" applyFont="1" applyBorder="1">
      <alignment vertical="center"/>
    </xf>
    <xf numFmtId="0" fontId="3" fillId="0" borderId="123" xfId="4" applyBorder="1">
      <alignment vertical="center"/>
    </xf>
    <xf numFmtId="181" fontId="37" fillId="0" borderId="124" xfId="4" applyNumberFormat="1" applyFont="1" applyBorder="1">
      <alignment vertical="center"/>
    </xf>
    <xf numFmtId="182" fontId="38" fillId="0" borderId="125" xfId="4" applyNumberFormat="1" applyFont="1" applyBorder="1">
      <alignment vertical="center"/>
    </xf>
    <xf numFmtId="182" fontId="37" fillId="0" borderId="126" xfId="4" applyNumberFormat="1" applyFont="1" applyBorder="1">
      <alignment vertical="center"/>
    </xf>
    <xf numFmtId="0" fontId="3" fillId="0" borderId="90" xfId="4" applyBorder="1">
      <alignment vertical="center"/>
    </xf>
    <xf numFmtId="181" fontId="40" fillId="0" borderId="128" xfId="4" applyNumberFormat="1" applyFont="1" applyBorder="1">
      <alignment vertical="center"/>
    </xf>
    <xf numFmtId="182" fontId="38" fillId="0" borderId="129" xfId="4" applyNumberFormat="1" applyFont="1" applyBorder="1">
      <alignment vertical="center"/>
    </xf>
    <xf numFmtId="0" fontId="3" fillId="0" borderId="130" xfId="4" applyBorder="1">
      <alignment vertical="center"/>
    </xf>
    <xf numFmtId="182" fontId="37" fillId="0" borderId="131" xfId="4" applyNumberFormat="1" applyFont="1" applyBorder="1">
      <alignment vertical="center"/>
    </xf>
    <xf numFmtId="182" fontId="39" fillId="0" borderId="107" xfId="4" applyNumberFormat="1" applyFont="1" applyBorder="1">
      <alignment vertical="center"/>
    </xf>
    <xf numFmtId="182" fontId="40" fillId="0" borderId="0" xfId="4" applyNumberFormat="1" applyFont="1">
      <alignment vertical="center"/>
    </xf>
    <xf numFmtId="181" fontId="40" fillId="0" borderId="0" xfId="4" applyNumberFormat="1" applyFont="1">
      <alignment vertical="center"/>
    </xf>
    <xf numFmtId="182" fontId="3" fillId="0" borderId="0" xfId="4" applyNumberFormat="1">
      <alignment vertical="center"/>
    </xf>
    <xf numFmtId="182" fontId="37" fillId="0" borderId="133" xfId="4" applyNumberFormat="1" applyFont="1" applyBorder="1">
      <alignment vertical="center"/>
    </xf>
    <xf numFmtId="181" fontId="38" fillId="0" borderId="119" xfId="4" applyNumberFormat="1" applyFont="1" applyBorder="1">
      <alignment vertical="center"/>
    </xf>
    <xf numFmtId="182" fontId="37" fillId="0" borderId="70" xfId="4" applyNumberFormat="1" applyFont="1" applyBorder="1">
      <alignment vertical="center"/>
    </xf>
    <xf numFmtId="0" fontId="3" fillId="0" borderId="134" xfId="4" applyBorder="1" applyAlignment="1">
      <alignment horizontal="center" vertical="center"/>
    </xf>
    <xf numFmtId="0" fontId="3" fillId="0" borderId="135" xfId="4" applyBorder="1">
      <alignment vertical="center"/>
    </xf>
    <xf numFmtId="0" fontId="38" fillId="0" borderId="110" xfId="4" applyFont="1" applyBorder="1">
      <alignment vertical="center"/>
    </xf>
    <xf numFmtId="182" fontId="37" fillId="0" borderId="136" xfId="4" applyNumberFormat="1" applyFont="1" applyBorder="1">
      <alignment vertical="center"/>
    </xf>
    <xf numFmtId="182" fontId="38" fillId="0" borderId="138" xfId="4" applyNumberFormat="1" applyFont="1" applyBorder="1">
      <alignment vertical="center"/>
    </xf>
    <xf numFmtId="0" fontId="3" fillId="0" borderId="108" xfId="4" applyBorder="1">
      <alignment vertical="center"/>
    </xf>
    <xf numFmtId="181" fontId="3" fillId="0" borderId="135" xfId="4" applyNumberFormat="1" applyBorder="1">
      <alignment vertical="center"/>
    </xf>
    <xf numFmtId="181" fontId="38" fillId="0" borderId="110" xfId="4" applyNumberFormat="1" applyFont="1" applyBorder="1">
      <alignment vertical="center"/>
    </xf>
    <xf numFmtId="181" fontId="37" fillId="0" borderId="96" xfId="4" applyNumberFormat="1" applyFont="1" applyBorder="1">
      <alignment vertical="center"/>
    </xf>
    <xf numFmtId="181" fontId="38" fillId="0" borderId="138" xfId="4" applyNumberFormat="1" applyFont="1" applyBorder="1">
      <alignment vertical="center"/>
    </xf>
    <xf numFmtId="0" fontId="3" fillId="0" borderId="134" xfId="4" applyBorder="1">
      <alignment vertical="center"/>
    </xf>
    <xf numFmtId="181" fontId="37" fillId="0" borderId="135" xfId="4" applyNumberFormat="1" applyFont="1" applyBorder="1">
      <alignment vertical="center"/>
    </xf>
    <xf numFmtId="181" fontId="38" fillId="0" borderId="139" xfId="4" applyNumberFormat="1" applyFont="1" applyBorder="1">
      <alignment vertical="center"/>
    </xf>
    <xf numFmtId="182" fontId="37" fillId="0" borderId="140" xfId="4" applyNumberFormat="1" applyFont="1" applyBorder="1">
      <alignment vertical="center"/>
    </xf>
    <xf numFmtId="182" fontId="41" fillId="0" borderId="137" xfId="4" applyNumberFormat="1" applyFont="1" applyBorder="1">
      <alignment vertical="center"/>
    </xf>
    <xf numFmtId="181" fontId="37" fillId="0" borderId="133" xfId="4" applyNumberFormat="1" applyFont="1" applyBorder="1">
      <alignment vertical="center"/>
    </xf>
    <xf numFmtId="181" fontId="38" fillId="0" borderId="114" xfId="4" applyNumberFormat="1" applyFont="1" applyBorder="1">
      <alignment vertical="center"/>
    </xf>
    <xf numFmtId="181" fontId="37" fillId="0" borderId="70" xfId="4" applyNumberFormat="1" applyFont="1" applyBorder="1">
      <alignment vertical="center"/>
    </xf>
    <xf numFmtId="181" fontId="37" fillId="0" borderId="143" xfId="4" applyNumberFormat="1" applyFont="1" applyBorder="1">
      <alignment vertical="center"/>
    </xf>
    <xf numFmtId="181" fontId="38" fillId="0" borderId="125" xfId="4" applyNumberFormat="1" applyFont="1" applyBorder="1">
      <alignment vertical="center"/>
    </xf>
    <xf numFmtId="182" fontId="37" fillId="0" borderId="144" xfId="4" applyNumberFormat="1" applyFont="1" applyBorder="1">
      <alignment vertical="center"/>
    </xf>
    <xf numFmtId="181" fontId="38" fillId="0" borderId="129" xfId="4" applyNumberFormat="1" applyFont="1" applyBorder="1">
      <alignment vertical="center"/>
    </xf>
    <xf numFmtId="181" fontId="38" fillId="0" borderId="146" xfId="4" applyNumberFormat="1" applyFont="1" applyBorder="1">
      <alignment vertical="center"/>
    </xf>
    <xf numFmtId="181" fontId="3" fillId="0" borderId="147" xfId="4" applyNumberFormat="1" applyBorder="1">
      <alignment vertical="center"/>
    </xf>
    <xf numFmtId="0" fontId="30" fillId="0" borderId="110" xfId="4" applyFont="1" applyBorder="1" applyAlignment="1">
      <alignment horizontal="center" vertical="center"/>
    </xf>
    <xf numFmtId="0" fontId="43" fillId="0" borderId="111" xfId="4" applyFont="1" applyBorder="1" applyAlignment="1">
      <alignment vertical="center" shrinkToFit="1"/>
    </xf>
    <xf numFmtId="182" fontId="44" fillId="0" borderId="131" xfId="4" applyNumberFormat="1" applyFont="1" applyBorder="1">
      <alignment vertical="center"/>
    </xf>
    <xf numFmtId="182" fontId="39" fillId="0" borderId="116" xfId="4" applyNumberFormat="1" applyFont="1" applyBorder="1" applyProtection="1">
      <alignment vertical="center"/>
      <protection locked="0"/>
    </xf>
    <xf numFmtId="182" fontId="39" fillId="0" borderId="121" xfId="4" applyNumberFormat="1" applyFont="1" applyBorder="1" applyProtection="1">
      <alignment vertical="center"/>
      <protection locked="0"/>
    </xf>
    <xf numFmtId="182" fontId="39" fillId="0" borderId="127" xfId="4" applyNumberFormat="1" applyFont="1" applyBorder="1" applyProtection="1">
      <alignment vertical="center"/>
      <protection locked="0"/>
    </xf>
    <xf numFmtId="182" fontId="39" fillId="0" borderId="141" xfId="4" applyNumberFormat="1" applyFont="1" applyBorder="1" applyProtection="1">
      <alignment vertical="center"/>
      <protection locked="0"/>
    </xf>
    <xf numFmtId="182" fontId="39" fillId="0" borderId="145" xfId="4" applyNumberFormat="1" applyFont="1" applyBorder="1" applyProtection="1">
      <alignment vertical="center"/>
      <protection locked="0"/>
    </xf>
    <xf numFmtId="182" fontId="42" fillId="0" borderId="127" xfId="4" applyNumberFormat="1" applyFont="1" applyBorder="1" applyProtection="1">
      <alignment vertical="center"/>
      <protection locked="0"/>
    </xf>
    <xf numFmtId="182" fontId="39" fillId="0" borderId="137" xfId="4" applyNumberFormat="1" applyFont="1" applyBorder="1">
      <alignment vertical="center"/>
    </xf>
    <xf numFmtId="0" fontId="43" fillId="0" borderId="112" xfId="4" applyFont="1" applyBorder="1" applyAlignment="1">
      <alignment vertical="center" shrinkToFit="1"/>
    </xf>
    <xf numFmtId="38" fontId="9" fillId="0" borderId="0" xfId="1" applyFont="1" applyAlignment="1" applyProtection="1">
      <alignment horizontal="right" vertical="center"/>
    </xf>
    <xf numFmtId="0" fontId="2" fillId="0" borderId="18" xfId="4" applyFont="1" applyBorder="1">
      <alignment vertical="center"/>
    </xf>
    <xf numFmtId="0" fontId="2" fillId="0" borderId="117" xfId="4" applyFont="1" applyBorder="1">
      <alignment vertical="center"/>
    </xf>
    <xf numFmtId="0" fontId="2" fillId="0" borderId="122" xfId="4" applyFont="1" applyBorder="1">
      <alignment vertical="center"/>
    </xf>
    <xf numFmtId="0" fontId="2" fillId="0" borderId="132" xfId="4" applyFont="1" applyBorder="1">
      <alignment vertical="center"/>
    </xf>
    <xf numFmtId="0" fontId="2" fillId="0" borderId="134" xfId="4" applyFont="1" applyBorder="1">
      <alignment vertical="center"/>
    </xf>
    <xf numFmtId="0" fontId="2" fillId="0" borderId="94" xfId="4" applyFont="1" applyBorder="1">
      <alignment vertical="center"/>
    </xf>
    <xf numFmtId="0" fontId="45" fillId="0" borderId="0" xfId="4" applyFont="1">
      <alignment vertical="center"/>
    </xf>
    <xf numFmtId="0" fontId="0" fillId="0" borderId="3" xfId="0" applyBorder="1" applyAlignment="1">
      <alignment vertical="center"/>
    </xf>
    <xf numFmtId="0" fontId="1" fillId="0" borderId="94" xfId="4" applyFont="1" applyBorder="1">
      <alignment vertical="center"/>
    </xf>
    <xf numFmtId="0" fontId="6" fillId="0" borderId="0" xfId="0" applyFont="1" applyAlignment="1">
      <alignment vertical="center"/>
    </xf>
    <xf numFmtId="177" fontId="12" fillId="0" borderId="0" xfId="0" applyNumberFormat="1" applyFont="1" applyAlignment="1">
      <alignment vertical="center"/>
    </xf>
    <xf numFmtId="0" fontId="3" fillId="0" borderId="132" xfId="4" applyBorder="1">
      <alignment vertical="center"/>
    </xf>
    <xf numFmtId="0" fontId="3" fillId="0" borderId="122" xfId="4" applyBorder="1">
      <alignment vertical="center"/>
    </xf>
    <xf numFmtId="0" fontId="3" fillId="0" borderId="142" xfId="4" applyBorder="1">
      <alignment vertical="center"/>
    </xf>
    <xf numFmtId="0" fontId="1" fillId="0" borderId="117" xfId="4" applyFont="1" applyBorder="1">
      <alignment vertical="center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7" xfId="1" applyFont="1" applyFill="1" applyBorder="1" applyAlignment="1" applyProtection="1">
      <alignment vertical="center"/>
    </xf>
    <xf numFmtId="38" fontId="6" fillId="0" borderId="10" xfId="1" applyFont="1" applyFill="1" applyBorder="1" applyAlignment="1" applyProtection="1">
      <alignment vertical="top" wrapText="1"/>
    </xf>
    <xf numFmtId="55" fontId="17" fillId="0" borderId="45" xfId="1" applyNumberFormat="1" applyFont="1" applyFill="1" applyBorder="1" applyAlignment="1" applyProtection="1">
      <alignment horizontal="right" vertical="center"/>
    </xf>
    <xf numFmtId="38" fontId="6" fillId="0" borderId="10" xfId="1" applyFont="1" applyFill="1" applyBorder="1" applyAlignment="1" applyProtection="1"/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177" fontId="18" fillId="2" borderId="56" xfId="1" applyNumberFormat="1" applyFont="1" applyFill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177" fontId="22" fillId="0" borderId="37" xfId="1" applyNumberFormat="1" applyFont="1" applyFill="1" applyBorder="1" applyAlignment="1" applyProtection="1">
      <alignment vertical="center"/>
    </xf>
    <xf numFmtId="31" fontId="7" fillId="0" borderId="11" xfId="0" applyNumberFormat="1" applyFont="1" applyBorder="1" applyAlignment="1">
      <alignment horizontal="right" vertical="center" shrinkToFit="1"/>
    </xf>
    <xf numFmtId="0" fontId="4" fillId="0" borderId="11" xfId="0" applyFont="1" applyBorder="1" applyAlignment="1">
      <alignment horizontal="right" vertical="center" shrinkToFit="1"/>
    </xf>
    <xf numFmtId="0" fontId="7" fillId="0" borderId="11" xfId="0" applyFont="1" applyBorder="1" applyAlignment="1">
      <alignment horizontal="right" vertical="center" shrinkToFit="1"/>
    </xf>
    <xf numFmtId="0" fontId="10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6" xfId="0" applyFont="1" applyBorder="1" applyAlignment="1">
      <alignment vertical="center"/>
    </xf>
    <xf numFmtId="177" fontId="17" fillId="0" borderId="148" xfId="1" applyNumberFormat="1" applyFont="1" applyFill="1" applyBorder="1" applyAlignment="1" applyProtection="1">
      <alignment horizontal="right" vertical="center" shrinkToFit="1"/>
    </xf>
    <xf numFmtId="177" fontId="17" fillId="0" borderId="35" xfId="1" applyNumberFormat="1" applyFont="1" applyFill="1" applyBorder="1" applyAlignment="1" applyProtection="1"/>
    <xf numFmtId="177" fontId="17" fillId="0" borderId="76" xfId="1" applyNumberFormat="1" applyFont="1" applyFill="1" applyBorder="1" applyAlignment="1" applyProtection="1"/>
    <xf numFmtId="177" fontId="17" fillId="0" borderId="64" xfId="1" applyNumberFormat="1" applyFont="1" applyFill="1" applyBorder="1" applyAlignment="1" applyProtection="1"/>
    <xf numFmtId="0" fontId="23" fillId="0" borderId="7" xfId="1" applyNumberFormat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vertical="center" wrapText="1" shrinkToFit="1"/>
    </xf>
    <xf numFmtId="38" fontId="9" fillId="0" borderId="10" xfId="1" applyFont="1" applyFill="1" applyBorder="1" applyAlignment="1" applyProtection="1">
      <alignment vertical="center" wrapText="1"/>
    </xf>
    <xf numFmtId="38" fontId="6" fillId="0" borderId="9" xfId="1" applyFont="1" applyFill="1" applyBorder="1" applyAlignment="1" applyProtection="1">
      <alignment wrapText="1" shrinkToFit="1"/>
    </xf>
    <xf numFmtId="38" fontId="6" fillId="0" borderId="9" xfId="1" applyFont="1" applyFill="1" applyBorder="1" applyAlignment="1" applyProtection="1">
      <alignment wrapText="1"/>
    </xf>
    <xf numFmtId="0" fontId="1" fillId="0" borderId="132" xfId="4" applyFont="1" applyBorder="1">
      <alignment vertical="center"/>
    </xf>
    <xf numFmtId="0" fontId="1" fillId="0" borderId="122" xfId="4" applyFont="1" applyBorder="1">
      <alignment vertical="center"/>
    </xf>
    <xf numFmtId="0" fontId="1" fillId="0" borderId="142" xfId="4" applyFont="1" applyBorder="1">
      <alignment vertical="center"/>
    </xf>
    <xf numFmtId="0" fontId="6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38" fontId="6" fillId="0" borderId="5" xfId="1" applyFont="1" applyFill="1" applyBorder="1" applyAlignment="1" applyProtection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6" fillId="0" borderId="8" xfId="1" applyFont="1" applyFill="1" applyBorder="1" applyAlignment="1" applyProtection="1">
      <alignment vertical="center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38" fontId="6" fillId="0" borderId="12" xfId="1" applyFont="1" applyFill="1" applyBorder="1" applyAlignment="1" applyProtection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/>
    <xf numFmtId="38" fontId="6" fillId="0" borderId="9" xfId="1" applyFont="1" applyFill="1" applyBorder="1" applyAlignment="1" applyProtection="1">
      <alignment horizontal="left" vertical="center" shrinkToFit="1"/>
    </xf>
    <xf numFmtId="38" fontId="6" fillId="0" borderId="7" xfId="1" applyFont="1" applyFill="1" applyBorder="1" applyAlignment="1" applyProtection="1">
      <alignment horizontal="center" vertical="center" shrinkToFit="1"/>
    </xf>
    <xf numFmtId="38" fontId="9" fillId="0" borderId="9" xfId="1" applyFont="1" applyFill="1" applyBorder="1" applyAlignment="1" applyProtection="1">
      <alignment vertical="center" shrinkToFit="1"/>
    </xf>
    <xf numFmtId="38" fontId="9" fillId="0" borderId="9" xfId="1" applyFont="1" applyFill="1" applyBorder="1" applyAlignment="1" applyProtection="1">
      <alignment vertical="center"/>
    </xf>
    <xf numFmtId="0" fontId="6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/>
    <xf numFmtId="0" fontId="4" fillId="0" borderId="7" xfId="0" applyFont="1" applyBorder="1" applyAlignment="1">
      <alignment vertical="center" wrapText="1" shrinkToFit="1"/>
    </xf>
    <xf numFmtId="177" fontId="17" fillId="0" borderId="22" xfId="1" applyNumberFormat="1" applyFont="1" applyFill="1" applyBorder="1" applyAlignment="1" applyProtection="1">
      <alignment horizontal="right"/>
    </xf>
    <xf numFmtId="177" fontId="18" fillId="0" borderId="28" xfId="1" applyNumberFormat="1" applyFont="1" applyFill="1" applyBorder="1" applyAlignment="1" applyProtection="1">
      <alignment horizontal="right"/>
    </xf>
    <xf numFmtId="0" fontId="6" fillId="0" borderId="8" xfId="0" applyFont="1" applyBorder="1"/>
    <xf numFmtId="0" fontId="6" fillId="0" borderId="12" xfId="0" applyFont="1" applyBorder="1"/>
    <xf numFmtId="0" fontId="6" fillId="0" borderId="7" xfId="0" applyFont="1" applyBorder="1" applyAlignment="1">
      <alignment vertical="center" wrapText="1" shrinkToFit="1"/>
    </xf>
    <xf numFmtId="0" fontId="6" fillId="0" borderId="7" xfId="0" applyFont="1" applyBorder="1"/>
    <xf numFmtId="38" fontId="46" fillId="0" borderId="7" xfId="1" applyFont="1" applyFill="1" applyBorder="1" applyAlignment="1" applyProtection="1">
      <alignment vertical="center" shrinkToFit="1"/>
    </xf>
    <xf numFmtId="0" fontId="6" fillId="0" borderId="3" xfId="0" applyFont="1" applyBorder="1" applyAlignment="1">
      <alignment vertical="center"/>
    </xf>
    <xf numFmtId="38" fontId="6" fillId="0" borderId="7" xfId="1" applyFont="1" applyFill="1" applyBorder="1" applyAlignment="1" applyProtection="1">
      <alignment vertical="center" wrapText="1" shrinkToFit="1"/>
    </xf>
    <xf numFmtId="38" fontId="6" fillId="0" borderId="7" xfId="1" applyFont="1" applyFill="1" applyBorder="1" applyAlignment="1" applyProtection="1">
      <alignment vertical="top" wrapText="1"/>
    </xf>
    <xf numFmtId="0" fontId="47" fillId="0" borderId="0" xfId="0" applyFont="1" applyAlignment="1">
      <alignment vertical="center"/>
    </xf>
    <xf numFmtId="0" fontId="6" fillId="0" borderId="4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6" fillId="0" borderId="45" xfId="1" applyNumberFormat="1" applyFont="1" applyFill="1" applyBorder="1" applyAlignment="1" applyProtection="1">
      <alignment vertical="center"/>
    </xf>
    <xf numFmtId="0" fontId="4" fillId="0" borderId="45" xfId="0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4" fillId="0" borderId="45" xfId="0" applyFont="1" applyBorder="1"/>
    <xf numFmtId="38" fontId="6" fillId="0" borderId="7" xfId="1" applyFont="1" applyFill="1" applyBorder="1" applyAlignment="1" applyProtection="1">
      <alignment vertical="center" wrapText="1"/>
    </xf>
    <xf numFmtId="0" fontId="17" fillId="0" borderId="71" xfId="1" applyNumberFormat="1" applyFont="1" applyBorder="1" applyAlignment="1" applyProtection="1">
      <alignment horizontal="right" vertical="center"/>
    </xf>
    <xf numFmtId="0" fontId="17" fillId="0" borderId="71" xfId="0" applyFont="1" applyBorder="1" applyAlignment="1">
      <alignment horizontal="right" vertical="center"/>
    </xf>
    <xf numFmtId="0" fontId="6" fillId="0" borderId="93" xfId="0" applyFont="1" applyBorder="1" applyAlignment="1">
      <alignment horizontal="left" vertical="top" shrinkToFit="1"/>
    </xf>
    <xf numFmtId="0" fontId="6" fillId="0" borderId="17" xfId="0" applyFont="1" applyBorder="1" applyAlignment="1">
      <alignment shrinkToFit="1"/>
    </xf>
    <xf numFmtId="0" fontId="6" fillId="0" borderId="8" xfId="0" applyFont="1" applyBorder="1" applyAlignment="1">
      <alignment shrinkToFit="1"/>
    </xf>
    <xf numFmtId="38" fontId="6" fillId="0" borderId="1" xfId="1" applyFont="1" applyBorder="1" applyAlignment="1" applyProtection="1">
      <alignment vertical="center" shrinkToFit="1"/>
    </xf>
    <xf numFmtId="0" fontId="6" fillId="0" borderId="94" xfId="1" applyNumberFormat="1" applyFont="1" applyBorder="1" applyAlignment="1" applyProtection="1">
      <alignment vertical="center" shrinkToFit="1"/>
    </xf>
    <xf numFmtId="0" fontId="0" fillId="0" borderId="95" xfId="0" applyBorder="1" applyAlignment="1">
      <alignment shrinkToFit="1"/>
    </xf>
    <xf numFmtId="180" fontId="7" fillId="2" borderId="91" xfId="1" applyNumberFormat="1" applyFont="1" applyFill="1" applyBorder="1" applyAlignment="1" applyProtection="1">
      <alignment vertical="center" shrinkToFit="1"/>
      <protection locked="0"/>
    </xf>
    <xf numFmtId="180" fontId="12" fillId="0" borderId="0" xfId="0" applyNumberFormat="1" applyFont="1" applyAlignment="1" applyProtection="1">
      <alignment shrinkToFit="1"/>
      <protection locked="0"/>
    </xf>
    <xf numFmtId="180" fontId="12" fillId="0" borderId="92" xfId="0" applyNumberFormat="1" applyFont="1" applyBorder="1" applyAlignment="1" applyProtection="1">
      <alignment shrinkToFit="1"/>
      <protection locked="0"/>
    </xf>
    <xf numFmtId="180" fontId="12" fillId="0" borderId="45" xfId="0" applyNumberFormat="1" applyFont="1" applyBorder="1" applyAlignment="1" applyProtection="1">
      <alignment shrinkToFit="1"/>
      <protection locked="0"/>
    </xf>
    <xf numFmtId="0" fontId="6" fillId="0" borderId="96" xfId="0" applyFont="1" applyBorder="1" applyAlignment="1">
      <alignment vertical="center"/>
    </xf>
    <xf numFmtId="0" fontId="6" fillId="0" borderId="95" xfId="0" applyFont="1" applyBorder="1" applyAlignment="1">
      <alignment vertical="center"/>
    </xf>
    <xf numFmtId="0" fontId="6" fillId="0" borderId="97" xfId="0" applyFont="1" applyBorder="1" applyAlignment="1">
      <alignment vertical="center"/>
    </xf>
    <xf numFmtId="0" fontId="6" fillId="0" borderId="100" xfId="0" applyFont="1" applyBorder="1" applyAlignment="1">
      <alignment vertical="center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101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 applyProtection="1">
      <alignment horizontal="center" vertical="center" shrinkToFit="1"/>
      <protection locked="0"/>
    </xf>
    <xf numFmtId="0" fontId="13" fillId="2" borderId="46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45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45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shrinkToFit="1"/>
    </xf>
    <xf numFmtId="0" fontId="6" fillId="0" borderId="44" xfId="0" applyFont="1" applyBorder="1" applyAlignment="1">
      <alignment shrinkToFit="1"/>
    </xf>
    <xf numFmtId="176" fontId="19" fillId="0" borderId="5" xfId="0" applyNumberFormat="1" applyFont="1" applyBorder="1" applyAlignment="1">
      <alignment horizontal="right" vertical="center" shrinkToFit="1"/>
    </xf>
    <xf numFmtId="176" fontId="19" fillId="0" borderId="0" xfId="0" applyNumberFormat="1" applyFont="1" applyAlignment="1">
      <alignment horizontal="right" vertical="center" shrinkToFit="1"/>
    </xf>
    <xf numFmtId="176" fontId="19" fillId="0" borderId="101" xfId="0" applyNumberFormat="1" applyFont="1" applyBorder="1" applyAlignment="1">
      <alignment horizontal="right" vertical="center" shrinkToFit="1"/>
    </xf>
    <xf numFmtId="176" fontId="19" fillId="0" borderId="6" xfId="0" applyNumberFormat="1" applyFont="1" applyBorder="1" applyAlignment="1">
      <alignment horizontal="right" vertical="center" shrinkToFit="1"/>
    </xf>
    <xf numFmtId="176" fontId="19" fillId="0" borderId="45" xfId="0" applyNumberFormat="1" applyFont="1" applyBorder="1" applyAlignment="1">
      <alignment horizontal="right" vertical="center" shrinkToFit="1"/>
    </xf>
    <xf numFmtId="176" fontId="19" fillId="0" borderId="46" xfId="0" applyNumberFormat="1" applyFont="1" applyBorder="1" applyAlignment="1">
      <alignment horizontal="right" vertical="center" shrinkToFit="1"/>
    </xf>
    <xf numFmtId="49" fontId="6" fillId="0" borderId="98" xfId="1" applyNumberFormat="1" applyFont="1" applyBorder="1" applyAlignment="1" applyProtection="1">
      <alignment vertical="center" shrinkToFit="1"/>
    </xf>
    <xf numFmtId="49" fontId="6" fillId="0" borderId="90" xfId="1" applyNumberFormat="1" applyFont="1" applyBorder="1" applyAlignment="1" applyProtection="1">
      <alignment vertical="center" shrinkToFit="1"/>
    </xf>
    <xf numFmtId="38" fontId="9" fillId="0" borderId="99" xfId="1" applyFont="1" applyBorder="1" applyAlignment="1" applyProtection="1">
      <alignment horizontal="left" vertical="center" wrapText="1"/>
    </xf>
    <xf numFmtId="38" fontId="21" fillId="2" borderId="10" xfId="1" applyFont="1" applyFill="1" applyBorder="1" applyAlignment="1" applyProtection="1">
      <alignment horizontal="center" vertical="center" shrinkToFit="1"/>
      <protection locked="0"/>
    </xf>
    <xf numFmtId="38" fontId="20" fillId="2" borderId="7" xfId="1" applyFont="1" applyFill="1" applyBorder="1" applyAlignment="1" applyProtection="1">
      <alignment horizontal="center" vertical="center" shrinkToFit="1"/>
      <protection locked="0"/>
    </xf>
    <xf numFmtId="38" fontId="6" fillId="0" borderId="16" xfId="1" applyFont="1" applyBorder="1" applyAlignment="1" applyProtection="1">
      <alignment vertical="center" shrinkToFit="1"/>
    </xf>
    <xf numFmtId="38" fontId="6" fillId="0" borderId="90" xfId="1" applyFont="1" applyBorder="1" applyAlignment="1" applyProtection="1">
      <alignment vertical="center" shrinkToFit="1"/>
    </xf>
    <xf numFmtId="38" fontId="13" fillId="2" borderId="91" xfId="1" applyFont="1" applyFill="1" applyBorder="1" applyAlignment="1" applyProtection="1">
      <alignment horizontal="center" vertical="center" shrinkToFit="1"/>
      <protection locked="0"/>
    </xf>
    <xf numFmtId="0" fontId="13" fillId="2" borderId="92" xfId="0" applyFont="1" applyFill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  <protection locked="0"/>
    </xf>
    <xf numFmtId="0" fontId="15" fillId="0" borderId="9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8" fontId="20" fillId="0" borderId="10" xfId="1" applyFont="1" applyFill="1" applyBorder="1" applyAlignment="1" applyProtection="1">
      <alignment horizontal="center" vertical="center" shrinkToFit="1"/>
    </xf>
    <xf numFmtId="38" fontId="20" fillId="0" borderId="7" xfId="1" applyFont="1" applyFill="1" applyBorder="1" applyAlignment="1" applyProtection="1">
      <alignment horizontal="center" vertical="center" shrinkToFit="1"/>
    </xf>
    <xf numFmtId="178" fontId="19" fillId="0" borderId="10" xfId="0" applyNumberFormat="1" applyFont="1" applyBorder="1" applyAlignment="1">
      <alignment vertical="center" shrinkToFit="1"/>
    </xf>
    <xf numFmtId="178" fontId="19" fillId="0" borderId="7" xfId="0" applyNumberFormat="1" applyFont="1" applyBorder="1" applyAlignment="1">
      <alignment vertical="center" shrinkToFit="1"/>
    </xf>
    <xf numFmtId="0" fontId="15" fillId="0" borderId="9" xfId="1" applyNumberFormat="1" applyFont="1" applyFill="1" applyBorder="1" applyAlignment="1" applyProtection="1">
      <alignment horizontal="left" vertical="center" wrapText="1"/>
    </xf>
    <xf numFmtId="0" fontId="15" fillId="0" borderId="7" xfId="1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38" fontId="6" fillId="0" borderId="1" xfId="1" applyFont="1" applyFill="1" applyBorder="1" applyAlignment="1" applyProtection="1">
      <alignment horizontal="left" vertical="center" shrinkToFit="1"/>
    </xf>
    <xf numFmtId="38" fontId="6" fillId="0" borderId="17" xfId="1" applyFont="1" applyFill="1" applyBorder="1" applyAlignment="1" applyProtection="1">
      <alignment horizontal="left" vertical="center" shrinkToFit="1"/>
    </xf>
    <xf numFmtId="38" fontId="6" fillId="0" borderId="8" xfId="1" applyFont="1" applyFill="1" applyBorder="1" applyAlignment="1" applyProtection="1">
      <alignment horizontal="left" vertical="center" shrinkToFit="1"/>
    </xf>
    <xf numFmtId="38" fontId="7" fillId="0" borderId="5" xfId="1" applyFont="1" applyFill="1" applyBorder="1" applyAlignment="1" applyProtection="1">
      <alignment horizontal="center" vertical="center" shrinkToFit="1"/>
    </xf>
    <xf numFmtId="38" fontId="7" fillId="0" borderId="0" xfId="1" applyFont="1" applyFill="1" applyBorder="1" applyAlignment="1" applyProtection="1">
      <alignment horizontal="center" vertical="center" shrinkToFit="1"/>
    </xf>
    <xf numFmtId="38" fontId="7" fillId="0" borderId="13" xfId="1" applyFont="1" applyFill="1" applyBorder="1" applyAlignment="1" applyProtection="1">
      <alignment horizontal="center" vertical="center" shrinkToFit="1"/>
    </xf>
    <xf numFmtId="38" fontId="7" fillId="0" borderId="6" xfId="1" applyFont="1" applyFill="1" applyBorder="1" applyAlignment="1" applyProtection="1">
      <alignment horizontal="center" vertical="center" shrinkToFit="1"/>
    </xf>
    <xf numFmtId="38" fontId="7" fillId="0" borderId="45" xfId="1" applyFont="1" applyFill="1" applyBorder="1" applyAlignment="1" applyProtection="1">
      <alignment horizontal="center" vertical="center" shrinkToFit="1"/>
    </xf>
    <xf numFmtId="38" fontId="7" fillId="0" borderId="12" xfId="1" applyFont="1" applyFill="1" applyBorder="1" applyAlignment="1" applyProtection="1">
      <alignment horizontal="center" vertical="center" shrinkToFit="1"/>
    </xf>
    <xf numFmtId="180" fontId="20" fillId="0" borderId="5" xfId="1" applyNumberFormat="1" applyFont="1" applyFill="1" applyBorder="1" applyAlignment="1" applyProtection="1">
      <alignment vertical="center" shrinkToFit="1"/>
    </xf>
    <xf numFmtId="180" fontId="20" fillId="0" borderId="0" xfId="1" applyNumberFormat="1" applyFont="1" applyFill="1" applyBorder="1" applyAlignment="1" applyProtection="1">
      <alignment vertical="center" shrinkToFit="1"/>
    </xf>
    <xf numFmtId="180" fontId="20" fillId="0" borderId="13" xfId="1" applyNumberFormat="1" applyFont="1" applyFill="1" applyBorder="1" applyAlignment="1" applyProtection="1">
      <alignment vertical="center" shrinkToFit="1"/>
    </xf>
    <xf numFmtId="180" fontId="20" fillId="0" borderId="6" xfId="1" applyNumberFormat="1" applyFont="1" applyFill="1" applyBorder="1" applyAlignment="1" applyProtection="1">
      <alignment vertical="center" shrinkToFit="1"/>
    </xf>
    <xf numFmtId="180" fontId="20" fillId="0" borderId="45" xfId="1" applyNumberFormat="1" applyFont="1" applyFill="1" applyBorder="1" applyAlignment="1" applyProtection="1">
      <alignment vertical="center" shrinkToFit="1"/>
    </xf>
    <xf numFmtId="180" fontId="20" fillId="0" borderId="12" xfId="1" applyNumberFormat="1" applyFont="1" applyFill="1" applyBorder="1" applyAlignment="1" applyProtection="1">
      <alignment vertical="center" shrinkToFit="1"/>
    </xf>
    <xf numFmtId="0" fontId="6" fillId="0" borderId="1" xfId="1" applyNumberFormat="1" applyFont="1" applyFill="1" applyBorder="1" applyAlignment="1" applyProtection="1">
      <alignment vertical="center" shrinkToFit="1"/>
    </xf>
    <xf numFmtId="0" fontId="6" fillId="0" borderId="17" xfId="1" applyNumberFormat="1" applyFont="1" applyFill="1" applyBorder="1" applyAlignment="1" applyProtection="1">
      <alignment vertical="center" shrinkToFit="1"/>
    </xf>
    <xf numFmtId="0" fontId="6" fillId="0" borderId="8" xfId="1" applyNumberFormat="1" applyFont="1" applyFill="1" applyBorder="1" applyAlignment="1" applyProtection="1">
      <alignment vertical="center" shrinkToFit="1"/>
    </xf>
    <xf numFmtId="49" fontId="24" fillId="0" borderId="70" xfId="1" applyNumberFormat="1" applyFont="1" applyFill="1" applyBorder="1" applyAlignment="1" applyProtection="1">
      <alignment horizontal="distributed" vertical="center"/>
    </xf>
    <xf numFmtId="49" fontId="24" fillId="0" borderId="11" xfId="1" applyNumberFormat="1" applyFont="1" applyFill="1" applyBorder="1" applyAlignment="1" applyProtection="1">
      <alignment horizontal="distributed" vertical="center"/>
    </xf>
    <xf numFmtId="38" fontId="6" fillId="0" borderId="9" xfId="1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 wrapText="1"/>
    </xf>
    <xf numFmtId="0" fontId="6" fillId="0" borderId="45" xfId="0" applyFont="1" applyBorder="1" applyAlignment="1">
      <alignment horizontal="center" vertical="center"/>
    </xf>
    <xf numFmtId="38" fontId="6" fillId="0" borderId="5" xfId="1" applyFont="1" applyFill="1" applyBorder="1" applyAlignment="1" applyProtection="1">
      <alignment horizontal="right" vertical="center" shrinkToFit="1"/>
    </xf>
    <xf numFmtId="38" fontId="6" fillId="0" borderId="13" xfId="1" applyFont="1" applyFill="1" applyBorder="1" applyAlignment="1" applyProtection="1">
      <alignment horizontal="right" vertical="center" shrinkToFit="1"/>
    </xf>
    <xf numFmtId="38" fontId="6" fillId="0" borderId="6" xfId="1" applyFont="1" applyFill="1" applyBorder="1" applyAlignment="1" applyProtection="1">
      <alignment horizontal="right" vertical="center" shrinkToFit="1"/>
    </xf>
    <xf numFmtId="38" fontId="6" fillId="0" borderId="12" xfId="1" applyFont="1" applyFill="1" applyBorder="1" applyAlignment="1" applyProtection="1">
      <alignment horizontal="right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6" fillId="0" borderId="9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38" fontId="6" fillId="0" borderId="10" xfId="1" applyFont="1" applyFill="1" applyBorder="1" applyAlignment="1" applyProtection="1">
      <alignment vertical="center" wrapText="1"/>
    </xf>
    <xf numFmtId="38" fontId="6" fillId="0" borderId="70" xfId="1" applyFont="1" applyFill="1" applyBorder="1" applyAlignment="1" applyProtection="1">
      <alignment horizontal="center" vertical="center"/>
    </xf>
    <xf numFmtId="38" fontId="6" fillId="0" borderId="69" xfId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25" fillId="0" borderId="45" xfId="1" applyNumberFormat="1" applyFont="1" applyFill="1" applyBorder="1" applyAlignment="1" applyProtection="1">
      <alignment vertical="center"/>
    </xf>
    <xf numFmtId="38" fontId="6" fillId="0" borderId="1" xfId="1" applyFont="1" applyFill="1" applyBorder="1" applyAlignment="1" applyProtection="1">
      <alignment horizontal="right" vertical="center" shrinkToFit="1"/>
    </xf>
    <xf numFmtId="38" fontId="6" fillId="0" borderId="8" xfId="1" applyFont="1" applyFill="1" applyBorder="1" applyAlignment="1" applyProtection="1">
      <alignment horizontal="right" vertical="center" shrinkToFit="1"/>
    </xf>
    <xf numFmtId="38" fontId="6" fillId="0" borderId="1" xfId="1" applyFont="1" applyFill="1" applyBorder="1" applyAlignment="1" applyProtection="1">
      <alignment horizontal="right" vertical="center" wrapText="1" shrinkToFit="1"/>
    </xf>
    <xf numFmtId="38" fontId="6" fillId="0" borderId="8" xfId="1" applyFont="1" applyFill="1" applyBorder="1" applyAlignment="1" applyProtection="1">
      <alignment horizontal="right" vertical="center" wrapText="1" shrinkToFit="1"/>
    </xf>
    <xf numFmtId="38" fontId="6" fillId="0" borderId="6" xfId="1" applyFont="1" applyFill="1" applyBorder="1" applyAlignment="1" applyProtection="1">
      <alignment horizontal="right" vertical="center" wrapText="1" shrinkToFit="1"/>
    </xf>
    <xf numFmtId="38" fontId="6" fillId="0" borderId="12" xfId="1" applyFont="1" applyFill="1" applyBorder="1" applyAlignment="1" applyProtection="1">
      <alignment horizontal="right" vertical="center" wrapText="1" shrinkToFit="1"/>
    </xf>
    <xf numFmtId="0" fontId="0" fillId="0" borderId="7" xfId="0" applyBorder="1" applyAlignment="1">
      <alignment vertical="center" wrapText="1"/>
    </xf>
    <xf numFmtId="38" fontId="6" fillId="0" borderId="9" xfId="1" applyFont="1" applyFill="1" applyBorder="1" applyAlignment="1" applyProtection="1">
      <alignment vertical="center" wrapText="1" shrinkToFit="1"/>
    </xf>
    <xf numFmtId="38" fontId="6" fillId="0" borderId="7" xfId="1" applyFont="1" applyFill="1" applyBorder="1" applyAlignment="1" applyProtection="1">
      <alignment vertical="center" wrapText="1" shrinkToFit="1"/>
    </xf>
    <xf numFmtId="38" fontId="9" fillId="0" borderId="9" xfId="1" applyFont="1" applyFill="1" applyBorder="1" applyAlignment="1" applyProtection="1">
      <alignment vertical="center" wrapText="1"/>
    </xf>
    <xf numFmtId="38" fontId="9" fillId="0" borderId="10" xfId="1" applyFont="1" applyFill="1" applyBorder="1" applyAlignment="1" applyProtection="1">
      <alignment vertical="center" wrapText="1"/>
    </xf>
    <xf numFmtId="38" fontId="6" fillId="0" borderId="7" xfId="1" applyFont="1" applyFill="1" applyBorder="1" applyAlignment="1" applyProtection="1">
      <alignment vertical="center" wrapText="1"/>
    </xf>
    <xf numFmtId="0" fontId="6" fillId="0" borderId="7" xfId="0" applyFont="1" applyBorder="1" applyAlignment="1">
      <alignment vertical="center" wrapText="1"/>
    </xf>
    <xf numFmtId="0" fontId="13" fillId="0" borderId="5" xfId="1" applyNumberFormat="1" applyFont="1" applyFill="1" applyBorder="1" applyAlignment="1" applyProtection="1">
      <alignment horizontal="center" vertical="center" shrinkToFit="1"/>
    </xf>
    <xf numFmtId="0" fontId="13" fillId="0" borderId="0" xfId="1" applyNumberFormat="1" applyFont="1" applyFill="1" applyBorder="1" applyAlignment="1" applyProtection="1">
      <alignment horizontal="center" vertical="center" shrinkToFit="1"/>
    </xf>
    <xf numFmtId="0" fontId="13" fillId="0" borderId="13" xfId="1" applyNumberFormat="1" applyFont="1" applyFill="1" applyBorder="1" applyAlignment="1" applyProtection="1">
      <alignment horizontal="center" vertical="center" shrinkToFit="1"/>
    </xf>
    <xf numFmtId="0" fontId="13" fillId="0" borderId="6" xfId="1" applyNumberFormat="1" applyFont="1" applyFill="1" applyBorder="1" applyAlignment="1" applyProtection="1">
      <alignment horizontal="center" vertical="center" shrinkToFit="1"/>
    </xf>
    <xf numFmtId="0" fontId="13" fillId="0" borderId="45" xfId="1" applyNumberFormat="1" applyFont="1" applyFill="1" applyBorder="1" applyAlignment="1" applyProtection="1">
      <alignment horizontal="center" vertical="center" shrinkToFit="1"/>
    </xf>
    <xf numFmtId="0" fontId="13" fillId="0" borderId="12" xfId="1" applyNumberFormat="1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wrapText="1" shrinkToFit="1"/>
    </xf>
    <xf numFmtId="38" fontId="9" fillId="0" borderId="9" xfId="1" applyFont="1" applyFill="1" applyBorder="1" applyAlignment="1" applyProtection="1">
      <alignment vertical="center" wrapText="1" shrinkToFit="1"/>
    </xf>
    <xf numFmtId="0" fontId="9" fillId="0" borderId="7" xfId="0" applyFont="1" applyBorder="1" applyAlignment="1">
      <alignment vertical="center" wrapText="1" shrinkToFit="1"/>
    </xf>
    <xf numFmtId="38" fontId="6" fillId="0" borderId="7" xfId="1" applyFont="1" applyFill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horizontal="left" vertical="center" wrapText="1"/>
    </xf>
    <xf numFmtId="38" fontId="6" fillId="0" borderId="8" xfId="1" applyFont="1" applyFill="1" applyBorder="1" applyAlignment="1" applyProtection="1">
      <alignment horizontal="left" vertical="center" wrapText="1"/>
    </xf>
    <xf numFmtId="38" fontId="6" fillId="0" borderId="6" xfId="1" applyFont="1" applyFill="1" applyBorder="1" applyAlignment="1" applyProtection="1">
      <alignment horizontal="left" vertical="center" wrapText="1"/>
    </xf>
    <xf numFmtId="38" fontId="6" fillId="0" borderId="12" xfId="1" applyFont="1" applyFill="1" applyBorder="1" applyAlignment="1" applyProtection="1">
      <alignment horizontal="left" vertical="center" wrapText="1"/>
    </xf>
    <xf numFmtId="38" fontId="6" fillId="0" borderId="1" xfId="1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15" fillId="0" borderId="9" xfId="1" applyFont="1" applyFill="1" applyBorder="1" applyAlignment="1" applyProtection="1">
      <alignment horizontal="left" vertical="center" wrapText="1"/>
    </xf>
    <xf numFmtId="38" fontId="15" fillId="0" borderId="7" xfId="1" applyFont="1" applyFill="1" applyBorder="1" applyAlignment="1" applyProtection="1">
      <alignment horizontal="left" vertical="center" wrapText="1"/>
    </xf>
    <xf numFmtId="38" fontId="6" fillId="0" borderId="9" xfId="1" applyFont="1" applyFill="1" applyBorder="1" applyAlignment="1" applyProtection="1">
      <alignment wrapText="1" shrinkToFit="1"/>
    </xf>
    <xf numFmtId="38" fontId="6" fillId="0" borderId="7" xfId="1" applyFont="1" applyFill="1" applyBorder="1" applyAlignment="1" applyProtection="1">
      <alignment wrapText="1" shrinkToFit="1"/>
    </xf>
    <xf numFmtId="0" fontId="4" fillId="0" borderId="69" xfId="0" applyFont="1" applyBorder="1" applyAlignment="1">
      <alignment horizontal="center" vertical="center"/>
    </xf>
    <xf numFmtId="38" fontId="6" fillId="0" borderId="9" xfId="1" applyFont="1" applyFill="1" applyBorder="1" applyAlignment="1" applyProtection="1">
      <alignment wrapText="1"/>
    </xf>
    <xf numFmtId="38" fontId="6" fillId="0" borderId="10" xfId="1" applyFont="1" applyFill="1" applyBorder="1" applyAlignment="1" applyProtection="1">
      <alignment wrapText="1"/>
    </xf>
    <xf numFmtId="38" fontId="6" fillId="0" borderId="9" xfId="1" applyFont="1" applyFill="1" applyBorder="1" applyAlignment="1" applyProtection="1">
      <alignment vertical="top" wrapText="1"/>
    </xf>
    <xf numFmtId="38" fontId="6" fillId="0" borderId="10" xfId="1" applyFont="1" applyFill="1" applyBorder="1" applyAlignment="1" applyProtection="1">
      <alignment vertical="top" wrapText="1"/>
    </xf>
    <xf numFmtId="38" fontId="6" fillId="0" borderId="1" xfId="1" applyFont="1" applyFill="1" applyBorder="1" applyAlignment="1" applyProtection="1">
      <alignment horizontal="right" vertical="center"/>
    </xf>
    <xf numFmtId="38" fontId="6" fillId="0" borderId="8" xfId="1" applyFont="1" applyFill="1" applyBorder="1" applyAlignment="1" applyProtection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38" fontId="6" fillId="0" borderId="12" xfId="1" applyFont="1" applyFill="1" applyBorder="1" applyAlignment="1" applyProtection="1">
      <alignment horizontal="right" vertical="center"/>
    </xf>
    <xf numFmtId="38" fontId="6" fillId="0" borderId="7" xfId="1" applyFont="1" applyFill="1" applyBorder="1" applyAlignment="1" applyProtection="1">
      <alignment vertical="center"/>
    </xf>
    <xf numFmtId="0" fontId="0" fillId="0" borderId="7" xfId="0" applyBorder="1" applyAlignment="1">
      <alignment wrapText="1"/>
    </xf>
    <xf numFmtId="0" fontId="0" fillId="0" borderId="10" xfId="0" applyBorder="1" applyAlignment="1">
      <alignment wrapText="1"/>
    </xf>
    <xf numFmtId="38" fontId="26" fillId="0" borderId="9" xfId="1" applyFont="1" applyFill="1" applyBorder="1" applyAlignment="1" applyProtection="1">
      <alignment horizontal="left" vertical="center" wrapText="1"/>
    </xf>
    <xf numFmtId="38" fontId="26" fillId="0" borderId="7" xfId="1" applyFont="1" applyFill="1" applyBorder="1" applyAlignment="1" applyProtection="1">
      <alignment horizontal="left" vertical="center" wrapText="1"/>
    </xf>
    <xf numFmtId="38" fontId="6" fillId="0" borderId="8" xfId="1" applyFont="1" applyFill="1" applyBorder="1" applyAlignment="1" applyProtection="1">
      <alignment horizontal="center" vertical="center" shrinkToFit="1"/>
    </xf>
    <xf numFmtId="38" fontId="6" fillId="0" borderId="12" xfId="1" applyFont="1" applyFill="1" applyBorder="1" applyAlignment="1" applyProtection="1">
      <alignment horizontal="center" vertical="center" shrinkToFit="1"/>
    </xf>
    <xf numFmtId="38" fontId="6" fillId="0" borderId="10" xfId="1" applyFont="1" applyFill="1" applyBorder="1" applyAlignment="1" applyProtection="1"/>
    <xf numFmtId="38" fontId="16" fillId="0" borderId="9" xfId="1" applyFont="1" applyFill="1" applyBorder="1" applyAlignment="1" applyProtection="1">
      <alignment horizontal="left" vertical="center" wrapText="1"/>
    </xf>
    <xf numFmtId="38" fontId="16" fillId="0" borderId="7" xfId="1" applyFont="1" applyFill="1" applyBorder="1" applyAlignment="1" applyProtection="1">
      <alignment horizontal="left" vertical="center" wrapText="1"/>
    </xf>
    <xf numFmtId="38" fontId="6" fillId="0" borderId="7" xfId="1" applyFont="1" applyFill="1" applyBorder="1" applyAlignment="1" applyProtection="1">
      <alignment vertical="top" wrapText="1"/>
    </xf>
    <xf numFmtId="38" fontId="9" fillId="0" borderId="1" xfId="1" applyFont="1" applyFill="1" applyBorder="1" applyAlignment="1" applyProtection="1">
      <alignment horizontal="right" vertical="center" wrapText="1"/>
    </xf>
    <xf numFmtId="38" fontId="9" fillId="0" borderId="8" xfId="1" applyFont="1" applyFill="1" applyBorder="1" applyAlignment="1" applyProtection="1">
      <alignment horizontal="right" vertical="center" wrapText="1"/>
    </xf>
    <xf numFmtId="38" fontId="9" fillId="0" borderId="6" xfId="1" applyFont="1" applyFill="1" applyBorder="1" applyAlignment="1" applyProtection="1">
      <alignment horizontal="right" vertical="center" wrapText="1"/>
    </xf>
    <xf numFmtId="38" fontId="9" fillId="0" borderId="12" xfId="1" applyFont="1" applyFill="1" applyBorder="1" applyAlignment="1" applyProtection="1">
      <alignment horizontal="right" vertical="center" wrapText="1"/>
    </xf>
    <xf numFmtId="38" fontId="6" fillId="0" borderId="5" xfId="1" applyFont="1" applyFill="1" applyBorder="1" applyAlignment="1" applyProtection="1">
      <alignment horizontal="right" vertical="center" wrapText="1" shrinkToFit="1"/>
    </xf>
    <xf numFmtId="0" fontId="6" fillId="0" borderId="9" xfId="0" applyFont="1" applyBorder="1" applyAlignment="1">
      <alignment wrapText="1"/>
    </xf>
    <xf numFmtId="0" fontId="6" fillId="0" borderId="7" xfId="0" applyFont="1" applyBorder="1" applyAlignment="1">
      <alignment wrapText="1"/>
    </xf>
    <xf numFmtId="38" fontId="6" fillId="0" borderId="5" xfId="1" applyFont="1" applyFill="1" applyBorder="1" applyAlignment="1" applyProtection="1">
      <alignment horizontal="right" vertical="center" wrapText="1"/>
    </xf>
    <xf numFmtId="38" fontId="6" fillId="0" borderId="13" xfId="1" applyFont="1" applyFill="1" applyBorder="1" applyAlignment="1" applyProtection="1">
      <alignment horizontal="right" vertical="center" wrapText="1"/>
    </xf>
    <xf numFmtId="38" fontId="6" fillId="0" borderId="6" xfId="1" applyFont="1" applyFill="1" applyBorder="1" applyAlignment="1" applyProtection="1">
      <alignment horizontal="right" vertical="center" wrapText="1"/>
    </xf>
    <xf numFmtId="38" fontId="6" fillId="0" borderId="12" xfId="1" applyFont="1" applyFill="1" applyBorder="1" applyAlignment="1" applyProtection="1">
      <alignment horizontal="right" vertical="center" wrapText="1"/>
    </xf>
    <xf numFmtId="0" fontId="4" fillId="0" borderId="10" xfId="0" applyFont="1" applyBorder="1"/>
    <xf numFmtId="0" fontId="0" fillId="0" borderId="7" xfId="0" applyBorder="1" applyAlignment="1">
      <alignment vertical="top" wrapText="1"/>
    </xf>
    <xf numFmtId="38" fontId="6" fillId="0" borderId="13" xfId="1" applyFont="1" applyFill="1" applyBorder="1" applyAlignment="1" applyProtection="1">
      <alignment horizontal="right" vertical="center" wrapText="1" shrinkToFi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vertical="top" wrapText="1"/>
    </xf>
    <xf numFmtId="0" fontId="31" fillId="0" borderId="9" xfId="4" applyFont="1" applyBorder="1">
      <alignment vertical="center"/>
    </xf>
    <xf numFmtId="38" fontId="32" fillId="0" borderId="10" xfId="4" applyNumberFormat="1" applyFont="1" applyBorder="1" applyAlignment="1">
      <alignment horizontal="center" vertical="center"/>
    </xf>
    <xf numFmtId="0" fontId="32" fillId="0" borderId="7" xfId="4" applyFont="1" applyBorder="1" applyAlignment="1">
      <alignment horizontal="center" vertical="center"/>
    </xf>
    <xf numFmtId="0" fontId="32" fillId="0" borderId="10" xfId="4" applyFont="1" applyBorder="1" applyAlignment="1">
      <alignment horizontal="center" vertical="center"/>
    </xf>
    <xf numFmtId="38" fontId="32" fillId="0" borderId="104" xfId="4" applyNumberFormat="1" applyFont="1" applyBorder="1" applyAlignment="1">
      <alignment horizontal="center" vertical="center"/>
    </xf>
    <xf numFmtId="0" fontId="32" fillId="0" borderId="106" xfId="4" applyFont="1" applyBorder="1" applyAlignment="1">
      <alignment horizontal="center" vertical="center"/>
    </xf>
    <xf numFmtId="181" fontId="33" fillId="0" borderId="105" xfId="4" applyNumberFormat="1" applyFont="1" applyBorder="1" applyAlignment="1">
      <alignment horizontal="right" vertical="center" shrinkToFit="1"/>
    </xf>
    <xf numFmtId="181" fontId="33" fillId="0" borderId="107" xfId="4" applyNumberFormat="1" applyFont="1" applyBorder="1" applyAlignment="1">
      <alignment horizontal="right" vertical="center" shrinkToFit="1"/>
    </xf>
    <xf numFmtId="0" fontId="3" fillId="0" borderId="10" xfId="4" applyBorder="1">
      <alignment vertical="center"/>
    </xf>
    <xf numFmtId="0" fontId="3" fillId="0" borderId="102" xfId="4" applyBorder="1">
      <alignment vertical="center"/>
    </xf>
    <xf numFmtId="0" fontId="31" fillId="0" borderId="1" xfId="4" applyFont="1" applyBorder="1">
      <alignment vertical="center"/>
    </xf>
    <xf numFmtId="0" fontId="31" fillId="0" borderId="17" xfId="4" applyFont="1" applyBorder="1">
      <alignment vertical="center"/>
    </xf>
    <xf numFmtId="0" fontId="31" fillId="0" borderId="8" xfId="4" applyFont="1" applyBorder="1">
      <alignment vertical="center"/>
    </xf>
    <xf numFmtId="0" fontId="3" fillId="0" borderId="7" xfId="4" applyBorder="1">
      <alignment vertical="center"/>
    </xf>
    <xf numFmtId="0" fontId="3" fillId="0" borderId="5" xfId="4" applyBorder="1">
      <alignment vertical="center"/>
    </xf>
    <xf numFmtId="0" fontId="3" fillId="0" borderId="0" xfId="4">
      <alignment vertical="center"/>
    </xf>
    <xf numFmtId="0" fontId="3" fillId="0" borderId="13" xfId="4" applyBorder="1">
      <alignment vertical="center"/>
    </xf>
    <xf numFmtId="0" fontId="3" fillId="0" borderId="6" xfId="4" applyBorder="1">
      <alignment vertical="center"/>
    </xf>
    <xf numFmtId="0" fontId="3" fillId="0" borderId="45" xfId="4" applyBorder="1">
      <alignment vertical="center"/>
    </xf>
    <xf numFmtId="0" fontId="3" fillId="0" borderId="12" xfId="4" applyBorder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</cellXfs>
  <cellStyles count="5">
    <cellStyle name="パーセント 2" xfId="3" xr:uid="{00000000-0005-0000-0000-000000000000}"/>
    <cellStyle name="桁区切り" xfId="1" builtinId="6"/>
    <cellStyle name="標準" xfId="0" builtinId="0"/>
    <cellStyle name="標準 2" xfId="4" xr:uid="{00000000-0005-0000-0000-000003000000}"/>
    <cellStyle name="未定義" xfId="2" xr:uid="{00000000-0005-0000-0000-000004000000}"/>
  </cellStyles>
  <dxfs count="136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CCFFFF"/>
      <color rgb="FF0033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152400</xdr:rowOff>
    </xdr:from>
    <xdr:to>
      <xdr:col>4</xdr:col>
      <xdr:colOff>9525</xdr:colOff>
      <xdr:row>26</xdr:row>
      <xdr:rowOff>95250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050" y="152400"/>
          <a:ext cx="7684558" cy="4536017"/>
          <a:chOff x="19050" y="152400"/>
          <a:chExt cx="7743825" cy="4572000"/>
        </a:xfrm>
      </xdr:grpSpPr>
      <xdr:sp macro="" textlink="">
        <xdr:nvSpPr>
          <xdr:cNvPr id="1062" name="WordArt 38">
            <a:extLst>
              <a:ext uri="{FF2B5EF4-FFF2-40B4-BE49-F238E27FC236}">
                <a16:creationId xmlns:a16="http://schemas.microsoft.com/office/drawing/2014/main" id="{00000000-0008-0000-0000-00002604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1657350" y="152400"/>
            <a:ext cx="5086350" cy="1314450"/>
          </a:xfrm>
          <a:prstGeom prst="rect">
            <a:avLst/>
          </a:prstGeom>
          <a:extLs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ja-JP" altLang="en-US" sz="4400" kern="10" spc="0">
                <a:ln w="1587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FFFFFF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福島県折込部数表</a:t>
            </a:r>
          </a:p>
        </xdr:txBody>
      </xdr:sp>
      <xdr:sp macro="" textlink="">
        <xdr:nvSpPr>
          <xdr:cNvPr id="1063" name="Text Box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1752600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新聞銘柄別</a:t>
            </a:r>
          </a:p>
        </xdr:txBody>
      </xdr:sp>
      <xdr:sp macro="" textlink="">
        <xdr:nvSpPr>
          <xdr:cNvPr id="1064" name="Text Box 40">
            <a:extLst>
              <a:ext uri="{FF2B5EF4-FFF2-40B4-BE49-F238E27FC236}">
                <a16:creationId xmlns:a16="http://schemas.microsoft.com/office/drawing/2014/main" id="{00000000-0008-0000-0000-00002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6950" y="2486025"/>
            <a:ext cx="387667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64008" tIns="41148" rIns="64008" bIns="0" anchor="t" upright="1"/>
          <a:lstStyle/>
          <a:p>
            <a:pPr algn="ctr" rtl="0">
              <a:defRPr sz="1000"/>
            </a:pP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23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.</a:t>
            </a:r>
            <a:r>
              <a:rPr lang="en-US" altLang="ja-JP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4</a:t>
            </a:r>
            <a:r>
              <a:rPr lang="ja-JP" altLang="en-US" sz="3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月版</a:t>
            </a:r>
          </a:p>
        </xdr:txBody>
      </xdr:sp>
      <xdr:sp macro="" textlink="">
        <xdr:nvSpPr>
          <xdr:cNvPr id="1065" name="Text Box 41">
            <a:extLst>
              <a:ext uri="{FF2B5EF4-FFF2-40B4-BE49-F238E27FC236}">
                <a16:creationId xmlns:a16="http://schemas.microsoft.com/office/drawing/2014/main" id="{00000000-0008-0000-0000-00002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050" y="4448175"/>
            <a:ext cx="1657350" cy="2762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36576" bIns="0" anchor="ctr" upright="1"/>
          <a:lstStyle/>
          <a:p>
            <a:pPr algn="ctr" rtl="0">
              <a:defRPr sz="1000"/>
            </a:pPr>
            <a:r>
              <a:rPr lang="ja-JP" altLang="en-US"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改訂履歴</a:t>
            </a:r>
          </a:p>
        </xdr:txBody>
      </xdr:sp>
      <xdr:sp macro="" textlink="">
        <xdr:nvSpPr>
          <xdr:cNvPr id="1069" name="Text Box 45">
            <a:extLst>
              <a:ext uri="{FF2B5EF4-FFF2-40B4-BE49-F238E27FC236}">
                <a16:creationId xmlns:a16="http://schemas.microsoft.com/office/drawing/2014/main" id="{00000000-0008-0000-0000-00002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700" y="3267075"/>
            <a:ext cx="7115175" cy="9620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2860" rIns="0" bIns="22860" anchor="ctr" upright="1"/>
          <a:lstStyle/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※この部数表は、新聞販売店の責任において申告された部数を基に作成しています。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※この部数表は、「福島県折込三社会共通部数表」です。</a:t>
            </a:r>
          </a:p>
          <a:p>
            <a:pPr algn="l" rtl="0">
              <a:lnSpc>
                <a:spcPts val="16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※なお、銘柄指定・地域指定は完全にはできませんので、ご了承下さい。</a:t>
            </a:r>
          </a:p>
        </xdr:txBody>
      </xdr:sp>
    </xdr:grpSp>
    <xdr:clientData/>
  </xdr:twoCellAnchor>
  <xdr:twoCellAnchor>
    <xdr:from>
      <xdr:col>3</xdr:col>
      <xdr:colOff>3038475</xdr:colOff>
      <xdr:row>54</xdr:row>
      <xdr:rowOff>85725</xdr:rowOff>
    </xdr:from>
    <xdr:to>
      <xdr:col>5</xdr:col>
      <xdr:colOff>274443</xdr:colOff>
      <xdr:row>63</xdr:row>
      <xdr:rowOff>28519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5811308" y="11092392"/>
          <a:ext cx="2908635" cy="1466794"/>
          <a:chOff x="5919790" y="12428598"/>
          <a:chExt cx="2912040" cy="1682142"/>
        </a:xfrm>
      </xdr:grpSpPr>
      <xdr:sp macro="" textlink="">
        <xdr:nvSpPr>
          <xdr:cNvPr id="13" name="Text Box 1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19790" y="13039032"/>
            <a:ext cx="2912040" cy="10717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□郡山本社　TEL(024)944-8400／FAX(024)944-9980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□福島支社　TEL(024)594-2155／FAX(024)594-2156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□いわき　　TEL(0246)24-2500／FAX(0246)24-2504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□会津若松　TEL(0242)22-6300／FAX(0242)22-6302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□仙台　　　TEL(022)217-6766／FAX(022)721-5580</a:t>
            </a:r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77276" y="12428598"/>
            <a:ext cx="1474994" cy="57061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2</xdr:row>
      <xdr:rowOff>1</xdr:rowOff>
    </xdr:from>
    <xdr:to>
      <xdr:col>6</xdr:col>
      <xdr:colOff>200025</xdr:colOff>
      <xdr:row>7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009650" y="419101"/>
          <a:ext cx="5143500" cy="1142999"/>
        </a:xfrm>
        <a:prstGeom prst="rect">
          <a:avLst/>
        </a:prstGeom>
        <a:ln w="190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　　新聞無購読者向けチラシ配達サービス</a:t>
          </a:r>
          <a:r>
            <a:rPr kumimoji="1" lang="en-US" altLang="ja-JP" sz="1400"/>
            <a:t>『</a:t>
          </a:r>
          <a:r>
            <a:rPr kumimoji="1" lang="ja-JP" altLang="en-US" sz="1400"/>
            <a:t>まいぽす</a:t>
          </a:r>
          <a:r>
            <a:rPr kumimoji="1" lang="en-US" altLang="ja-JP" sz="1400"/>
            <a:t>』</a:t>
          </a:r>
          <a:r>
            <a:rPr kumimoji="1" lang="ja-JP" altLang="en-US" sz="1400"/>
            <a:t>は、</a:t>
          </a:r>
          <a:endParaRPr kumimoji="1" lang="en-US" altLang="ja-JP" sz="1400"/>
        </a:p>
        <a:p>
          <a:pPr algn="l"/>
          <a:r>
            <a:rPr kumimoji="1" lang="ja-JP" altLang="en-US" sz="1400"/>
            <a:t>　　新聞折込とのセット商品です。</a:t>
          </a:r>
          <a:endParaRPr kumimoji="1" lang="en-US" altLang="ja-JP" sz="1400"/>
        </a:p>
        <a:p>
          <a:pPr algn="l"/>
          <a:r>
            <a:rPr kumimoji="1" lang="ja-JP" altLang="en-US" sz="1400"/>
            <a:t>　　単体ではお受けすることはできません。</a:t>
          </a:r>
          <a:endParaRPr kumimoji="1" lang="en-US" altLang="ja-JP" sz="1400"/>
        </a:p>
        <a:p>
          <a:pPr algn="l"/>
          <a:r>
            <a:rPr kumimoji="1" lang="ja-JP" altLang="en-US" sz="1400"/>
            <a:t>　　尚、詳細は、弊社営業担当へお問合せ下さい。</a:t>
          </a:r>
        </a:p>
      </xdr:txBody>
    </xdr:sp>
    <xdr:clientData/>
  </xdr:twoCellAnchor>
  <xdr:twoCellAnchor>
    <xdr:from>
      <xdr:col>0</xdr:col>
      <xdr:colOff>38100</xdr:colOff>
      <xdr:row>8</xdr:row>
      <xdr:rowOff>9525</xdr:rowOff>
    </xdr:from>
    <xdr:to>
      <xdr:col>6</xdr:col>
      <xdr:colOff>1181099</xdr:colOff>
      <xdr:row>10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8100" y="1685925"/>
          <a:ext cx="709612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条件を満たす場合に、まいぽす枚数欄に色がつきます。色がついている販売店のまいぽす枚数欄に入力してください。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54"/>
  <sheetViews>
    <sheetView tabSelected="1" zoomScale="90" zoomScaleNormal="90" zoomScaleSheetLayoutView="85" workbookViewId="0">
      <selection activeCell="B33" sqref="B33"/>
    </sheetView>
  </sheetViews>
  <sheetFormatPr defaultRowHeight="13.5" x14ac:dyDescent="0.15"/>
  <cols>
    <col min="1" max="1" width="8.375" style="171" customWidth="1"/>
    <col min="2" max="2" width="11.625" style="171" customWidth="1"/>
    <col min="3" max="3" width="16.375" style="171" customWidth="1"/>
    <col min="4" max="4" width="64.625" style="171" customWidth="1"/>
    <col min="5" max="5" width="9.875" style="186" bestFit="1" customWidth="1"/>
    <col min="6" max="16384" width="9" style="171"/>
  </cols>
  <sheetData>
    <row r="1" spans="1:6" x14ac:dyDescent="0.15">
      <c r="F1" s="183"/>
    </row>
    <row r="2" spans="1:6" x14ac:dyDescent="0.15">
      <c r="F2" s="183"/>
    </row>
    <row r="4" spans="1:6" x14ac:dyDescent="0.15">
      <c r="A4" s="173"/>
      <c r="B4" s="172"/>
    </row>
    <row r="6" spans="1:6" x14ac:dyDescent="0.15">
      <c r="A6" s="173"/>
      <c r="B6" s="172"/>
    </row>
    <row r="8" spans="1:6" x14ac:dyDescent="0.15">
      <c r="A8" s="173"/>
      <c r="B8" s="172"/>
    </row>
    <row r="9" spans="1:6" x14ac:dyDescent="0.15">
      <c r="A9" s="173"/>
      <c r="B9" s="172"/>
    </row>
    <row r="11" spans="1:6" x14ac:dyDescent="0.15">
      <c r="A11" s="173"/>
      <c r="B11" s="172"/>
    </row>
    <row r="12" spans="1:6" x14ac:dyDescent="0.15">
      <c r="A12" s="173"/>
      <c r="B12" s="172"/>
    </row>
    <row r="13" spans="1:6" x14ac:dyDescent="0.15">
      <c r="A13" s="173"/>
      <c r="B13" s="172"/>
    </row>
    <row r="15" spans="1:6" x14ac:dyDescent="0.15">
      <c r="A15" s="173"/>
      <c r="B15" s="172"/>
      <c r="D15" s="232"/>
    </row>
    <row r="24" spans="1:7" ht="18" customHeight="1" x14ac:dyDescent="0.15"/>
    <row r="25" spans="1:7" ht="18" customHeight="1" x14ac:dyDescent="0.15"/>
    <row r="26" spans="1:7" ht="18" customHeight="1" x14ac:dyDescent="0.15"/>
    <row r="27" spans="1:7" ht="9.75" customHeight="1" thickBot="1" x14ac:dyDescent="0.2"/>
    <row r="28" spans="1:7" s="238" customFormat="1" ht="18" customHeight="1" x14ac:dyDescent="0.15">
      <c r="A28" s="234" t="s">
        <v>364</v>
      </c>
      <c r="B28" s="235" t="s">
        <v>365</v>
      </c>
      <c r="C28" s="236" t="s">
        <v>366</v>
      </c>
      <c r="D28" s="236" t="s">
        <v>367</v>
      </c>
      <c r="E28" s="237" t="s">
        <v>590</v>
      </c>
    </row>
    <row r="29" spans="1:7" s="238" customFormat="1" ht="18" customHeight="1" x14ac:dyDescent="0.15">
      <c r="A29" s="248" t="s">
        <v>641</v>
      </c>
      <c r="B29" s="245">
        <v>45061</v>
      </c>
      <c r="C29" s="239"/>
      <c r="D29" s="250"/>
      <c r="E29" s="242">
        <v>488700</v>
      </c>
    </row>
    <row r="30" spans="1:7" s="238" customFormat="1" ht="18" customHeight="1" x14ac:dyDescent="0.15">
      <c r="A30" s="248" t="s">
        <v>651</v>
      </c>
      <c r="B30" s="245">
        <v>45170</v>
      </c>
      <c r="C30" s="410" t="s">
        <v>652</v>
      </c>
      <c r="D30" s="250" t="s">
        <v>653</v>
      </c>
      <c r="E30" s="242"/>
      <c r="G30" s="256"/>
    </row>
    <row r="31" spans="1:7" s="238" customFormat="1" ht="18" customHeight="1" x14ac:dyDescent="0.15">
      <c r="A31" s="248"/>
      <c r="B31" s="245"/>
      <c r="C31" s="340"/>
      <c r="D31" s="250" t="s">
        <v>654</v>
      </c>
      <c r="E31" s="242"/>
    </row>
    <row r="32" spans="1:7" s="238" customFormat="1" ht="18" customHeight="1" x14ac:dyDescent="0.15">
      <c r="A32" s="248"/>
      <c r="B32" s="245"/>
      <c r="C32" s="410" t="s">
        <v>655</v>
      </c>
      <c r="D32" s="250" t="s">
        <v>656</v>
      </c>
      <c r="E32" s="242">
        <v>488700</v>
      </c>
    </row>
    <row r="33" spans="1:7" s="238" customFormat="1" ht="18" customHeight="1" x14ac:dyDescent="0.15">
      <c r="A33" s="248"/>
      <c r="B33" s="245"/>
      <c r="C33" s="340"/>
      <c r="D33" s="250"/>
      <c r="E33" s="242"/>
    </row>
    <row r="34" spans="1:7" s="238" customFormat="1" ht="18" customHeight="1" x14ac:dyDescent="0.15">
      <c r="A34" s="248"/>
      <c r="B34" s="245"/>
      <c r="C34" s="239"/>
      <c r="D34" s="250"/>
      <c r="E34" s="242"/>
      <c r="F34" s="255"/>
    </row>
    <row r="35" spans="1:7" s="238" customFormat="1" ht="18" customHeight="1" x14ac:dyDescent="0.15">
      <c r="A35" s="248"/>
      <c r="B35" s="245"/>
      <c r="C35" s="239"/>
      <c r="D35" s="250"/>
      <c r="E35" s="242"/>
      <c r="F35" s="255"/>
    </row>
    <row r="36" spans="1:7" s="238" customFormat="1" ht="18" customHeight="1" x14ac:dyDescent="0.15">
      <c r="A36" s="248"/>
      <c r="B36" s="245"/>
      <c r="C36" s="239"/>
      <c r="D36" s="250"/>
      <c r="E36" s="242"/>
      <c r="F36" s="255"/>
    </row>
    <row r="37" spans="1:7" s="238" customFormat="1" ht="18" customHeight="1" x14ac:dyDescent="0.15">
      <c r="A37" s="248"/>
      <c r="B37" s="245"/>
      <c r="C37" s="340"/>
      <c r="D37" s="250"/>
      <c r="E37" s="242"/>
      <c r="F37" s="255"/>
    </row>
    <row r="38" spans="1:7" s="238" customFormat="1" ht="18" customHeight="1" x14ac:dyDescent="0.15">
      <c r="A38" s="248"/>
      <c r="B38" s="245"/>
      <c r="C38" s="239"/>
      <c r="D38" s="250"/>
      <c r="E38" s="242"/>
      <c r="F38" s="255"/>
    </row>
    <row r="39" spans="1:7" s="238" customFormat="1" ht="18" customHeight="1" x14ac:dyDescent="0.15">
      <c r="A39" s="248"/>
      <c r="B39" s="245"/>
      <c r="C39" s="239"/>
      <c r="D39" s="250"/>
      <c r="E39" s="242"/>
      <c r="F39" s="255"/>
      <c r="G39" s="255"/>
    </row>
    <row r="40" spans="1:7" s="238" customFormat="1" ht="18" customHeight="1" x14ac:dyDescent="0.15">
      <c r="A40" s="248"/>
      <c r="B40" s="245"/>
      <c r="C40" s="239"/>
      <c r="D40" s="250"/>
      <c r="E40" s="242"/>
    </row>
    <row r="41" spans="1:7" s="238" customFormat="1" ht="18" customHeight="1" x14ac:dyDescent="0.15">
      <c r="A41" s="248"/>
      <c r="B41" s="245"/>
      <c r="C41" s="239"/>
      <c r="D41" s="250"/>
      <c r="E41" s="242"/>
    </row>
    <row r="42" spans="1:7" s="238" customFormat="1" ht="18" customHeight="1" x14ac:dyDescent="0.15">
      <c r="A42" s="248"/>
      <c r="B42" s="245"/>
      <c r="C42" s="239"/>
      <c r="D42" s="250"/>
      <c r="E42" s="242"/>
    </row>
    <row r="43" spans="1:7" s="238" customFormat="1" ht="18" customHeight="1" x14ac:dyDescent="0.15">
      <c r="A43" s="248"/>
      <c r="B43" s="245"/>
      <c r="C43" s="239"/>
      <c r="D43" s="250"/>
      <c r="E43" s="242"/>
    </row>
    <row r="44" spans="1:7" s="238" customFormat="1" ht="18" customHeight="1" x14ac:dyDescent="0.15">
      <c r="A44" s="248"/>
      <c r="B44" s="245"/>
      <c r="C44" s="239"/>
      <c r="D44" s="250"/>
      <c r="E44" s="242"/>
    </row>
    <row r="45" spans="1:7" s="238" customFormat="1" ht="18" customHeight="1" x14ac:dyDescent="0.15">
      <c r="A45" s="248"/>
      <c r="B45" s="245"/>
      <c r="C45" s="239"/>
      <c r="D45" s="250"/>
      <c r="E45" s="242"/>
    </row>
    <row r="46" spans="1:7" s="238" customFormat="1" ht="18" customHeight="1" x14ac:dyDescent="0.15">
      <c r="A46" s="248"/>
      <c r="B46" s="245"/>
      <c r="C46" s="239"/>
      <c r="D46" s="250"/>
      <c r="E46" s="242"/>
    </row>
    <row r="47" spans="1:7" s="238" customFormat="1" ht="18" customHeight="1" x14ac:dyDescent="0.15">
      <c r="A47" s="248"/>
      <c r="B47" s="245"/>
      <c r="C47" s="239"/>
      <c r="D47" s="250"/>
      <c r="E47" s="242"/>
    </row>
    <row r="48" spans="1:7" s="238" customFormat="1" ht="18" customHeight="1" x14ac:dyDescent="0.15">
      <c r="A48" s="248"/>
      <c r="B48" s="245"/>
      <c r="C48" s="239"/>
      <c r="D48" s="250"/>
      <c r="E48" s="242"/>
    </row>
    <row r="49" spans="1:5" s="238" customFormat="1" ht="18" customHeight="1" x14ac:dyDescent="0.15">
      <c r="A49" s="248"/>
      <c r="B49" s="245"/>
      <c r="C49" s="239"/>
      <c r="D49" s="250"/>
      <c r="E49" s="242"/>
    </row>
    <row r="50" spans="1:5" s="238" customFormat="1" ht="18" customHeight="1" x14ac:dyDescent="0.15">
      <c r="A50" s="248"/>
      <c r="B50" s="245"/>
      <c r="C50" s="239"/>
      <c r="D50" s="250"/>
      <c r="E50" s="242"/>
    </row>
    <row r="51" spans="1:5" s="238" customFormat="1" ht="18" customHeight="1" x14ac:dyDescent="0.15">
      <c r="A51" s="248"/>
      <c r="B51" s="245"/>
      <c r="C51" s="239"/>
      <c r="D51" s="250"/>
      <c r="E51" s="242"/>
    </row>
    <row r="52" spans="1:5" s="238" customFormat="1" ht="18" customHeight="1" x14ac:dyDescent="0.15">
      <c r="A52" s="248"/>
      <c r="B52" s="245"/>
      <c r="C52" s="239"/>
      <c r="D52" s="254"/>
      <c r="E52" s="242"/>
    </row>
    <row r="53" spans="1:5" s="238" customFormat="1" ht="18" customHeight="1" x14ac:dyDescent="0.15">
      <c r="A53" s="248"/>
      <c r="B53" s="246"/>
      <c r="C53" s="241"/>
      <c r="D53" s="254"/>
      <c r="E53" s="242"/>
    </row>
    <row r="54" spans="1:5" ht="18" customHeight="1" thickBot="1" x14ac:dyDescent="0.2">
      <c r="A54" s="249"/>
      <c r="B54" s="247"/>
      <c r="C54" s="240"/>
      <c r="D54" s="253"/>
      <c r="E54" s="243"/>
    </row>
  </sheetData>
  <sheetProtection algorithmName="SHA-512" hashValue="v9NiHYZkQP3Bpj8AK7QmBnyQQ4dIieTmREFfPdQyf+bHGaq8JS++jRwhRmh7WibRfubq0l6sBlJigVomUk1q1w==" saltValue="uxnC7eflWKiYaFd/WiH0Iw==" spinCount="100000" sheet="1" objects="1" scenarios="1"/>
  <phoneticPr fontId="5"/>
  <printOptions horizontalCentered="1"/>
  <pageMargins left="0.59055118110236227" right="0.59055118110236227" top="0.8267716535433071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66"/>
  <sheetViews>
    <sheetView zoomScaleNormal="100" zoomScaleSheetLayoutView="100" workbookViewId="0"/>
  </sheetViews>
  <sheetFormatPr defaultRowHeight="13.5" x14ac:dyDescent="0.15"/>
  <cols>
    <col min="1" max="1" width="12.625" style="32" customWidth="1"/>
    <col min="2" max="10" width="9.375" style="32" customWidth="1"/>
    <col min="11" max="11" width="22.25" style="32" customWidth="1"/>
    <col min="12" max="12" width="16.125" style="32" bestFit="1" customWidth="1"/>
    <col min="13" max="16384" width="9" style="32"/>
  </cols>
  <sheetData>
    <row r="1" spans="1:28" ht="16.7" customHeight="1" thickBot="1" x14ac:dyDescent="0.2">
      <c r="A1" s="182" t="s">
        <v>0</v>
      </c>
      <c r="B1" s="244" t="str">
        <f>'表紙・改定履歴 '!A30</f>
        <v>Ver.1.01</v>
      </c>
      <c r="C1" s="181"/>
      <c r="E1" s="40" t="s">
        <v>306</v>
      </c>
      <c r="I1" s="421" t="str">
        <f>CONCATENATE(TEXT('表紙・改定履歴 '!B30,"yyyy/mm/dd")," ","改定部数")</f>
        <v>2023/09/01 改定部数</v>
      </c>
      <c r="J1" s="422" t="e">
        <f>CONCATENATE(TEXT(MAX('表紙・改定履歴 '!#REF!),"yyyy/mm/dd")," ","改定部数")</f>
        <v>#REF!</v>
      </c>
      <c r="K1" s="251"/>
      <c r="L1"/>
    </row>
    <row r="2" spans="1:28" ht="12.95" customHeight="1" x14ac:dyDescent="0.15">
      <c r="A2" s="427" t="s">
        <v>260</v>
      </c>
      <c r="B2" s="428"/>
      <c r="C2" s="433" t="s">
        <v>255</v>
      </c>
      <c r="D2" s="434"/>
      <c r="E2" s="435"/>
      <c r="F2" s="433" t="s">
        <v>284</v>
      </c>
      <c r="G2" s="434"/>
      <c r="H2" s="435"/>
      <c r="I2" s="433" t="s">
        <v>256</v>
      </c>
      <c r="J2" s="436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ht="12.95" customHeight="1" x14ac:dyDescent="0.15">
      <c r="A3" s="429"/>
      <c r="B3" s="430"/>
      <c r="C3" s="437"/>
      <c r="D3" s="441"/>
      <c r="E3" s="442"/>
      <c r="F3" s="445"/>
      <c r="G3" s="446"/>
      <c r="H3" s="447"/>
      <c r="I3" s="437"/>
      <c r="J3" s="438"/>
      <c r="K3" s="41"/>
    </row>
    <row r="4" spans="1:28" ht="12.95" customHeight="1" x14ac:dyDescent="0.15">
      <c r="A4" s="431"/>
      <c r="B4" s="432"/>
      <c r="C4" s="439"/>
      <c r="D4" s="443"/>
      <c r="E4" s="444"/>
      <c r="F4" s="448"/>
      <c r="G4" s="449"/>
      <c r="H4" s="450"/>
      <c r="I4" s="439"/>
      <c r="J4" s="440"/>
      <c r="K4" s="42"/>
    </row>
    <row r="5" spans="1:28" ht="12.95" customHeight="1" x14ac:dyDescent="0.15">
      <c r="A5" s="423" t="s">
        <v>261</v>
      </c>
      <c r="B5" s="424"/>
      <c r="C5" s="425"/>
      <c r="D5" s="426" t="s">
        <v>262</v>
      </c>
      <c r="E5" s="424"/>
      <c r="F5" s="425"/>
      <c r="G5" s="13" t="s">
        <v>257</v>
      </c>
      <c r="H5" s="451" t="s">
        <v>258</v>
      </c>
      <c r="I5" s="424"/>
      <c r="J5" s="452"/>
      <c r="K5" s="42"/>
    </row>
    <row r="6" spans="1:28" ht="12.95" customHeight="1" x14ac:dyDescent="0.15">
      <c r="A6" s="466"/>
      <c r="B6" s="441"/>
      <c r="C6" s="442"/>
      <c r="D6" s="468"/>
      <c r="E6" s="441"/>
      <c r="F6" s="442"/>
      <c r="G6" s="462"/>
      <c r="H6" s="453">
        <f>B11</f>
        <v>0</v>
      </c>
      <c r="I6" s="454"/>
      <c r="J6" s="455"/>
      <c r="K6" s="42"/>
    </row>
    <row r="7" spans="1:28" ht="12.95" customHeight="1" x14ac:dyDescent="0.15">
      <c r="A7" s="467"/>
      <c r="B7" s="443"/>
      <c r="C7" s="444"/>
      <c r="D7" s="439"/>
      <c r="E7" s="443"/>
      <c r="F7" s="444"/>
      <c r="G7" s="463"/>
      <c r="H7" s="456"/>
      <c r="I7" s="457"/>
      <c r="J7" s="458"/>
      <c r="K7" s="42"/>
    </row>
    <row r="8" spans="1:28" ht="24.2" customHeight="1" thickBot="1" x14ac:dyDescent="0.2">
      <c r="A8" s="461" t="s">
        <v>448</v>
      </c>
      <c r="B8" s="461"/>
      <c r="C8" s="461"/>
      <c r="D8" s="461"/>
      <c r="E8" s="461"/>
      <c r="F8" s="461"/>
      <c r="G8" s="461"/>
      <c r="H8" s="461"/>
      <c r="I8" s="461"/>
      <c r="J8" s="461"/>
      <c r="K8" s="41"/>
    </row>
    <row r="9" spans="1:28" ht="12" customHeight="1" x14ac:dyDescent="0.15">
      <c r="A9" s="43" t="s">
        <v>195</v>
      </c>
      <c r="B9" s="44" t="s">
        <v>196</v>
      </c>
      <c r="C9" s="45" t="s">
        <v>198</v>
      </c>
      <c r="D9" s="45" t="s">
        <v>201</v>
      </c>
      <c r="E9" s="45" t="s">
        <v>199</v>
      </c>
      <c r="F9" s="188" t="s">
        <v>200</v>
      </c>
      <c r="G9" s="45" t="s">
        <v>197</v>
      </c>
      <c r="H9" s="45" t="s">
        <v>20</v>
      </c>
      <c r="I9" s="45" t="s">
        <v>518</v>
      </c>
      <c r="J9" s="46" t="s">
        <v>202</v>
      </c>
    </row>
    <row r="10" spans="1:28" ht="13.5" customHeight="1" x14ac:dyDescent="0.15">
      <c r="A10" s="464" t="s">
        <v>203</v>
      </c>
      <c r="B10" s="58">
        <f>SUM(C10:J10)</f>
        <v>488700</v>
      </c>
      <c r="C10" s="59">
        <f>SUM(C38,C64)</f>
        <v>224650</v>
      </c>
      <c r="D10" s="59">
        <f>SUM(D38,D64)</f>
        <v>155750</v>
      </c>
      <c r="E10" s="59">
        <f t="shared" ref="E10:J11" si="0">SUM(E38,E64)</f>
        <v>36800</v>
      </c>
      <c r="F10" s="189">
        <f t="shared" si="0"/>
        <v>39550</v>
      </c>
      <c r="G10" s="59">
        <f>SUM(G38,G64)</f>
        <v>14900</v>
      </c>
      <c r="H10" s="59">
        <f>SUM(H38,H64)</f>
        <v>12850</v>
      </c>
      <c r="I10" s="59">
        <f t="shared" si="0"/>
        <v>3500</v>
      </c>
      <c r="J10" s="60">
        <f t="shared" si="0"/>
        <v>700</v>
      </c>
    </row>
    <row r="11" spans="1:28" ht="13.5" customHeight="1" thickBot="1" x14ac:dyDescent="0.2">
      <c r="A11" s="465"/>
      <c r="B11" s="61">
        <f t="shared" ref="B11:B47" si="1">SUM(C11:J11)</f>
        <v>0</v>
      </c>
      <c r="C11" s="62">
        <f>SUM(C39,C65)</f>
        <v>0</v>
      </c>
      <c r="D11" s="62">
        <f>SUM(D39,D65)</f>
        <v>0</v>
      </c>
      <c r="E11" s="62">
        <f t="shared" si="0"/>
        <v>0</v>
      </c>
      <c r="F11" s="190">
        <f t="shared" si="0"/>
        <v>0</v>
      </c>
      <c r="G11" s="62">
        <f>SUM(G39,G65)</f>
        <v>0</v>
      </c>
      <c r="H11" s="62">
        <f>SUM(H39,H65)</f>
        <v>0</v>
      </c>
      <c r="I11" s="62">
        <f t="shared" si="0"/>
        <v>0</v>
      </c>
      <c r="J11" s="63">
        <f t="shared" si="0"/>
        <v>0</v>
      </c>
    </row>
    <row r="12" spans="1:28" ht="13.5" customHeight="1" x14ac:dyDescent="0.15">
      <c r="A12" s="50" t="s">
        <v>235</v>
      </c>
      <c r="B12" s="64">
        <f t="shared" si="1"/>
        <v>76250</v>
      </c>
      <c r="C12" s="65">
        <f>郡山・県南!D88</f>
        <v>31000</v>
      </c>
      <c r="D12" s="65">
        <f>郡山・県南!E88</f>
        <v>24550</v>
      </c>
      <c r="E12" s="65">
        <f>郡山・県南!F88</f>
        <v>6900</v>
      </c>
      <c r="F12" s="191">
        <f>郡山・県南!G88</f>
        <v>8000</v>
      </c>
      <c r="G12" s="65">
        <f>郡山・県南!H88</f>
        <v>2400</v>
      </c>
      <c r="H12" s="65">
        <f>郡山・県南!I88</f>
        <v>2850</v>
      </c>
      <c r="I12" s="65">
        <f>郡山・県南!J88</f>
        <v>500</v>
      </c>
      <c r="J12" s="66">
        <f>郡山・県南!K88</f>
        <v>50</v>
      </c>
    </row>
    <row r="13" spans="1:28" ht="13.5" customHeight="1" x14ac:dyDescent="0.15">
      <c r="A13" s="36" t="s">
        <v>10</v>
      </c>
      <c r="B13" s="67">
        <f t="shared" si="1"/>
        <v>0</v>
      </c>
      <c r="C13" s="68">
        <f>郡山・県南!D89</f>
        <v>0</v>
      </c>
      <c r="D13" s="68">
        <f>郡山・県南!E89</f>
        <v>0</v>
      </c>
      <c r="E13" s="68">
        <f>郡山・県南!F89</f>
        <v>0</v>
      </c>
      <c r="F13" s="187">
        <f>郡山・県南!G89</f>
        <v>0</v>
      </c>
      <c r="G13" s="201">
        <f>郡山・県南!H89</f>
        <v>0</v>
      </c>
      <c r="H13" s="68">
        <f>郡山・県南!I89</f>
        <v>0</v>
      </c>
      <c r="I13" s="68">
        <f>郡山・県南!J89</f>
        <v>0</v>
      </c>
      <c r="J13" s="69">
        <f>郡山・県南!K89</f>
        <v>0</v>
      </c>
    </row>
    <row r="14" spans="1:28" ht="13.5" customHeight="1" x14ac:dyDescent="0.15">
      <c r="A14" s="50" t="s">
        <v>240</v>
      </c>
      <c r="B14" s="64">
        <f t="shared" si="1"/>
        <v>21400</v>
      </c>
      <c r="C14" s="70">
        <f>郡山・県南!D116</f>
        <v>8800</v>
      </c>
      <c r="D14" s="70">
        <f>郡山・県南!E116</f>
        <v>8000</v>
      </c>
      <c r="E14" s="70">
        <f>郡山・県南!F116</f>
        <v>1550</v>
      </c>
      <c r="F14" s="113">
        <f>郡山・県南!G116</f>
        <v>1950</v>
      </c>
      <c r="G14" s="65">
        <f>郡山・県南!H116</f>
        <v>500</v>
      </c>
      <c r="H14" s="70">
        <f>郡山・県南!I116</f>
        <v>450</v>
      </c>
      <c r="I14" s="70">
        <f>郡山・県南!J116</f>
        <v>150</v>
      </c>
      <c r="J14" s="71">
        <f>郡山・県南!K116</f>
        <v>0</v>
      </c>
    </row>
    <row r="15" spans="1:28" ht="13.5" customHeight="1" x14ac:dyDescent="0.15">
      <c r="A15" s="36" t="s">
        <v>208</v>
      </c>
      <c r="B15" s="67">
        <f t="shared" si="1"/>
        <v>0</v>
      </c>
      <c r="C15" s="68">
        <f>郡山・県南!D117</f>
        <v>0</v>
      </c>
      <c r="D15" s="68">
        <f>郡山・県南!E117</f>
        <v>0</v>
      </c>
      <c r="E15" s="68">
        <f>郡山・県南!F117</f>
        <v>0</v>
      </c>
      <c r="F15" s="187">
        <f>郡山・県南!G117</f>
        <v>0</v>
      </c>
      <c r="G15" s="201">
        <f>郡山・県南!H117</f>
        <v>0</v>
      </c>
      <c r="H15" s="68">
        <f>郡山・県南!I117</f>
        <v>0</v>
      </c>
      <c r="I15" s="68">
        <f>郡山・県南!J117</f>
        <v>0</v>
      </c>
      <c r="J15" s="69">
        <f>郡山・県南!K117</f>
        <v>0</v>
      </c>
    </row>
    <row r="16" spans="1:28" ht="13.5" customHeight="1" x14ac:dyDescent="0.15">
      <c r="A16" s="50" t="s">
        <v>252</v>
      </c>
      <c r="B16" s="64">
        <f t="shared" si="1"/>
        <v>9100</v>
      </c>
      <c r="C16" s="70">
        <f>郡山・県南!D137</f>
        <v>5900</v>
      </c>
      <c r="D16" s="70">
        <f>郡山・県南!E137</f>
        <v>2250</v>
      </c>
      <c r="E16" s="70">
        <f>郡山・県南!F137</f>
        <v>300</v>
      </c>
      <c r="F16" s="113">
        <f>郡山・県南!G137</f>
        <v>300</v>
      </c>
      <c r="G16" s="65">
        <f>郡山・県南!H137</f>
        <v>150</v>
      </c>
      <c r="H16" s="70">
        <f>郡山・県南!I137</f>
        <v>200</v>
      </c>
      <c r="I16" s="70">
        <f>郡山・県南!J137</f>
        <v>0</v>
      </c>
      <c r="J16" s="71">
        <f>郡山・県南!K137</f>
        <v>0</v>
      </c>
    </row>
    <row r="17" spans="1:11" ht="13.5" customHeight="1" x14ac:dyDescent="0.15">
      <c r="A17" s="36" t="s">
        <v>233</v>
      </c>
      <c r="B17" s="67">
        <f t="shared" si="1"/>
        <v>0</v>
      </c>
      <c r="C17" s="68">
        <f>郡山・県南!D138</f>
        <v>0</v>
      </c>
      <c r="D17" s="68">
        <f>郡山・県南!E138</f>
        <v>0</v>
      </c>
      <c r="E17" s="68">
        <f>郡山・県南!F138</f>
        <v>0</v>
      </c>
      <c r="F17" s="187">
        <f>郡山・県南!G138</f>
        <v>0</v>
      </c>
      <c r="G17" s="201">
        <f>郡山・県南!H138</f>
        <v>0</v>
      </c>
      <c r="H17" s="68">
        <f>郡山・県南!I138</f>
        <v>0</v>
      </c>
      <c r="I17" s="68">
        <f>郡山・県南!J138</f>
        <v>0</v>
      </c>
      <c r="J17" s="69">
        <f>郡山・県南!K138</f>
        <v>0</v>
      </c>
    </row>
    <row r="18" spans="1:11" ht="13.5" customHeight="1" x14ac:dyDescent="0.15">
      <c r="A18" s="50" t="s">
        <v>238</v>
      </c>
      <c r="B18" s="64">
        <f t="shared" si="1"/>
        <v>20450</v>
      </c>
      <c r="C18" s="70">
        <f>郡山・県南!D182</f>
        <v>7600</v>
      </c>
      <c r="D18" s="70">
        <f>郡山・県南!E182</f>
        <v>7950</v>
      </c>
      <c r="E18" s="70">
        <f>郡山・県南!F182</f>
        <v>1000</v>
      </c>
      <c r="F18" s="113">
        <f>郡山・県南!G182</f>
        <v>2550</v>
      </c>
      <c r="G18" s="65">
        <f>郡山・県南!H182</f>
        <v>600</v>
      </c>
      <c r="H18" s="70">
        <f>郡山・県南!I182</f>
        <v>600</v>
      </c>
      <c r="I18" s="70">
        <f>郡山・県南!J182</f>
        <v>150</v>
      </c>
      <c r="J18" s="71">
        <f>郡山・県南!K182</f>
        <v>0</v>
      </c>
    </row>
    <row r="19" spans="1:11" ht="13.5" customHeight="1" x14ac:dyDescent="0.15">
      <c r="A19" s="36" t="s">
        <v>207</v>
      </c>
      <c r="B19" s="67">
        <f t="shared" si="1"/>
        <v>0</v>
      </c>
      <c r="C19" s="68">
        <f>郡山・県南!D183</f>
        <v>0</v>
      </c>
      <c r="D19" s="68">
        <f>郡山・県南!E183</f>
        <v>0</v>
      </c>
      <c r="E19" s="68">
        <f>郡山・県南!F183</f>
        <v>0</v>
      </c>
      <c r="F19" s="187">
        <f>郡山・県南!G183</f>
        <v>0</v>
      </c>
      <c r="G19" s="201">
        <f>郡山・県南!H183</f>
        <v>0</v>
      </c>
      <c r="H19" s="68">
        <f>郡山・県南!I183</f>
        <v>0</v>
      </c>
      <c r="I19" s="68">
        <f>郡山・県南!J183</f>
        <v>0</v>
      </c>
      <c r="J19" s="69">
        <f>郡山・県南!K183</f>
        <v>0</v>
      </c>
    </row>
    <row r="20" spans="1:11" ht="13.5" customHeight="1" x14ac:dyDescent="0.15">
      <c r="A20" s="50" t="s">
        <v>243</v>
      </c>
      <c r="B20" s="64">
        <f t="shared" si="1"/>
        <v>14400</v>
      </c>
      <c r="C20" s="65">
        <f>郡山・県南!D266</f>
        <v>8250</v>
      </c>
      <c r="D20" s="65">
        <f>郡山・県南!E266</f>
        <v>4000</v>
      </c>
      <c r="E20" s="65">
        <f>郡山・県南!F266</f>
        <v>1100</v>
      </c>
      <c r="F20" s="191">
        <f>郡山・県南!G266</f>
        <v>450</v>
      </c>
      <c r="G20" s="65">
        <f>郡山・県南!H266</f>
        <v>250</v>
      </c>
      <c r="H20" s="65">
        <f>郡山・県南!I266</f>
        <v>300</v>
      </c>
      <c r="I20" s="65">
        <f>郡山・県南!J266</f>
        <v>50</v>
      </c>
      <c r="J20" s="66">
        <f>郡山・県南!K266</f>
        <v>0</v>
      </c>
    </row>
    <row r="21" spans="1:11" ht="13.5" customHeight="1" x14ac:dyDescent="0.15">
      <c r="A21" s="36" t="s">
        <v>211</v>
      </c>
      <c r="B21" s="67">
        <f t="shared" si="1"/>
        <v>0</v>
      </c>
      <c r="C21" s="68">
        <f>郡山・県南!D267</f>
        <v>0</v>
      </c>
      <c r="D21" s="68">
        <f>郡山・県南!E267</f>
        <v>0</v>
      </c>
      <c r="E21" s="68">
        <f>郡山・県南!F267</f>
        <v>0</v>
      </c>
      <c r="F21" s="187">
        <f>郡山・県南!G267</f>
        <v>0</v>
      </c>
      <c r="G21" s="201">
        <f>郡山・県南!H267</f>
        <v>0</v>
      </c>
      <c r="H21" s="68">
        <f>郡山・県南!I267</f>
        <v>0</v>
      </c>
      <c r="I21" s="68">
        <f>郡山・県南!J267</f>
        <v>0</v>
      </c>
      <c r="J21" s="69">
        <f>郡山・県南!K267</f>
        <v>0</v>
      </c>
    </row>
    <row r="22" spans="1:11" ht="13.5" customHeight="1" x14ac:dyDescent="0.15">
      <c r="A22" s="50" t="s">
        <v>245</v>
      </c>
      <c r="B22" s="72">
        <f t="shared" si="1"/>
        <v>9200</v>
      </c>
      <c r="C22" s="73">
        <f>郡山・県南!D277</f>
        <v>4100</v>
      </c>
      <c r="D22" s="73">
        <f>郡山・県南!E277</f>
        <v>3650</v>
      </c>
      <c r="E22" s="73">
        <f>郡山・県南!F277</f>
        <v>550</v>
      </c>
      <c r="F22" s="192">
        <f>郡山・県南!G277</f>
        <v>350</v>
      </c>
      <c r="G22" s="73">
        <f>郡山・県南!H277</f>
        <v>250</v>
      </c>
      <c r="H22" s="73">
        <f>郡山・県南!I277</f>
        <v>250</v>
      </c>
      <c r="I22" s="73">
        <f>郡山・県南!J277</f>
        <v>50</v>
      </c>
      <c r="J22" s="74">
        <f>郡山・県南!K277</f>
        <v>0</v>
      </c>
      <c r="K22" s="47"/>
    </row>
    <row r="23" spans="1:11" ht="13.5" customHeight="1" x14ac:dyDescent="0.15">
      <c r="A23" s="36" t="s">
        <v>335</v>
      </c>
      <c r="B23" s="75">
        <f t="shared" si="1"/>
        <v>0</v>
      </c>
      <c r="C23" s="76">
        <f>郡山・県南!D278</f>
        <v>0</v>
      </c>
      <c r="D23" s="76">
        <f>郡山・県南!E278</f>
        <v>0</v>
      </c>
      <c r="E23" s="76">
        <f>郡山・県南!F278</f>
        <v>0</v>
      </c>
      <c r="F23" s="193">
        <f>郡山・県南!G278</f>
        <v>0</v>
      </c>
      <c r="G23" s="106">
        <f>郡山・県南!H278</f>
        <v>0</v>
      </c>
      <c r="H23" s="76">
        <f>郡山・県南!I278</f>
        <v>0</v>
      </c>
      <c r="I23" s="76">
        <f>郡山・県南!J278</f>
        <v>0</v>
      </c>
      <c r="J23" s="77">
        <f>郡山・県南!K278</f>
        <v>0</v>
      </c>
    </row>
    <row r="24" spans="1:11" ht="13.5" customHeight="1" x14ac:dyDescent="0.15">
      <c r="A24" s="51" t="s">
        <v>234</v>
      </c>
      <c r="B24" s="72">
        <f t="shared" si="1"/>
        <v>82400</v>
      </c>
      <c r="C24" s="78">
        <f>福島・伊達!D104</f>
        <v>37100</v>
      </c>
      <c r="D24" s="78">
        <f>福島・伊達!E104</f>
        <v>26100</v>
      </c>
      <c r="E24" s="78">
        <f>福島・伊達!F104</f>
        <v>6400</v>
      </c>
      <c r="F24" s="194">
        <f>福島・伊達!G104</f>
        <v>6450</v>
      </c>
      <c r="G24" s="73">
        <f>福島・伊達!H104</f>
        <v>2600</v>
      </c>
      <c r="H24" s="78">
        <f>福島・伊達!I104</f>
        <v>2600</v>
      </c>
      <c r="I24" s="78">
        <f>福島・伊達!J104</f>
        <v>800</v>
      </c>
      <c r="J24" s="79">
        <f>福島・伊達!K104</f>
        <v>350</v>
      </c>
    </row>
    <row r="25" spans="1:11" ht="13.5" customHeight="1" x14ac:dyDescent="0.15">
      <c r="A25" s="36" t="s">
        <v>204</v>
      </c>
      <c r="B25" s="67">
        <f t="shared" si="1"/>
        <v>0</v>
      </c>
      <c r="C25" s="68">
        <f>福島・伊達!D105</f>
        <v>0</v>
      </c>
      <c r="D25" s="68">
        <f>福島・伊達!E105</f>
        <v>0</v>
      </c>
      <c r="E25" s="68">
        <f>福島・伊達!F105</f>
        <v>0</v>
      </c>
      <c r="F25" s="187">
        <f>福島・伊達!G105</f>
        <v>0</v>
      </c>
      <c r="G25" s="201">
        <f>福島・伊達!H105</f>
        <v>0</v>
      </c>
      <c r="H25" s="68">
        <f>福島・伊達!I105</f>
        <v>0</v>
      </c>
      <c r="I25" s="68">
        <f>福島・伊達!J105</f>
        <v>0</v>
      </c>
      <c r="J25" s="69">
        <f>福島・伊達!K105</f>
        <v>0</v>
      </c>
    </row>
    <row r="26" spans="1:11" ht="13.5" customHeight="1" x14ac:dyDescent="0.15">
      <c r="A26" s="51" t="s">
        <v>244</v>
      </c>
      <c r="B26" s="72">
        <f t="shared" si="1"/>
        <v>15200</v>
      </c>
      <c r="C26" s="78">
        <f>福島・伊達!D146</f>
        <v>8450</v>
      </c>
      <c r="D26" s="78">
        <f>福島・伊達!E146</f>
        <v>4800</v>
      </c>
      <c r="E26" s="78">
        <f>福島・伊達!F146</f>
        <v>600</v>
      </c>
      <c r="F26" s="194">
        <f>福島・伊達!G146</f>
        <v>550</v>
      </c>
      <c r="G26" s="73">
        <f>福島・伊達!H146</f>
        <v>350</v>
      </c>
      <c r="H26" s="78">
        <f>福島・伊達!I146</f>
        <v>350</v>
      </c>
      <c r="I26" s="78">
        <f>福島・伊達!J146</f>
        <v>100</v>
      </c>
      <c r="J26" s="79">
        <f>福島・伊達!K146</f>
        <v>0</v>
      </c>
    </row>
    <row r="27" spans="1:11" ht="13.5" customHeight="1" x14ac:dyDescent="0.15">
      <c r="A27" s="36" t="s">
        <v>305</v>
      </c>
      <c r="B27" s="67">
        <f t="shared" si="1"/>
        <v>0</v>
      </c>
      <c r="C27" s="68">
        <f>福島・伊達!D147</f>
        <v>0</v>
      </c>
      <c r="D27" s="68">
        <f>福島・伊達!E147</f>
        <v>0</v>
      </c>
      <c r="E27" s="68">
        <f>福島・伊達!F147</f>
        <v>0</v>
      </c>
      <c r="F27" s="187">
        <f>福島・伊達!G147</f>
        <v>0</v>
      </c>
      <c r="G27" s="201">
        <f>福島・伊達!H147</f>
        <v>0</v>
      </c>
      <c r="H27" s="68">
        <f>福島・伊達!I147</f>
        <v>0</v>
      </c>
      <c r="I27" s="68">
        <f>福島・伊達!J147</f>
        <v>0</v>
      </c>
      <c r="J27" s="69">
        <f>福島・伊達!K147</f>
        <v>0</v>
      </c>
    </row>
    <row r="28" spans="1:11" ht="13.5" customHeight="1" x14ac:dyDescent="0.15">
      <c r="A28" s="50" t="s">
        <v>236</v>
      </c>
      <c r="B28" s="80">
        <f t="shared" si="1"/>
        <v>91550</v>
      </c>
      <c r="C28" s="81">
        <f>いわき・相双!D143</f>
        <v>33500</v>
      </c>
      <c r="D28" s="81">
        <f>いわき・相双!E143</f>
        <v>30300</v>
      </c>
      <c r="E28" s="81">
        <f>いわき・相双!F143</f>
        <v>9850</v>
      </c>
      <c r="F28" s="195">
        <f>いわき・相双!G143</f>
        <v>10450</v>
      </c>
      <c r="G28" s="59">
        <f>いわき・相双!H143</f>
        <v>4350</v>
      </c>
      <c r="H28" s="81">
        <f>いわき・相双!I143</f>
        <v>2200</v>
      </c>
      <c r="I28" s="81">
        <f>いわき・相双!J143</f>
        <v>850</v>
      </c>
      <c r="J28" s="82">
        <f>いわき・相双!K143</f>
        <v>50</v>
      </c>
    </row>
    <row r="29" spans="1:11" ht="13.5" customHeight="1" x14ac:dyDescent="0.15">
      <c r="A29" s="36" t="s">
        <v>205</v>
      </c>
      <c r="B29" s="67">
        <f t="shared" si="1"/>
        <v>0</v>
      </c>
      <c r="C29" s="68">
        <f>いわき・相双!D144</f>
        <v>0</v>
      </c>
      <c r="D29" s="68">
        <f>いわき・相双!E144</f>
        <v>0</v>
      </c>
      <c r="E29" s="68">
        <f>いわき・相双!F144</f>
        <v>0</v>
      </c>
      <c r="F29" s="187">
        <f>いわき・相双!G144</f>
        <v>0</v>
      </c>
      <c r="G29" s="83">
        <f>いわき・相双!H144</f>
        <v>0</v>
      </c>
      <c r="H29" s="68">
        <f>いわき・相双!I144</f>
        <v>0</v>
      </c>
      <c r="I29" s="68">
        <f>いわき・相双!J144</f>
        <v>0</v>
      </c>
      <c r="J29" s="69">
        <f>いわき・相双!K144</f>
        <v>0</v>
      </c>
    </row>
    <row r="30" spans="1:11" ht="13.5" customHeight="1" x14ac:dyDescent="0.15">
      <c r="A30" s="50" t="s">
        <v>239</v>
      </c>
      <c r="B30" s="80">
        <f t="shared" si="1"/>
        <v>16800</v>
      </c>
      <c r="C30" s="59">
        <f>いわき・相双!D167</f>
        <v>9300</v>
      </c>
      <c r="D30" s="59">
        <f>いわき・相双!E167</f>
        <v>5050</v>
      </c>
      <c r="E30" s="59">
        <f>いわき・相双!F167</f>
        <v>600</v>
      </c>
      <c r="F30" s="189">
        <f>いわき・相双!G167</f>
        <v>900</v>
      </c>
      <c r="G30" s="59">
        <f>いわき・相双!H167</f>
        <v>550</v>
      </c>
      <c r="H30" s="59">
        <f>いわき・相双!I167</f>
        <v>300</v>
      </c>
      <c r="I30" s="59">
        <f>いわき・相双!J167</f>
        <v>50</v>
      </c>
      <c r="J30" s="60">
        <f>いわき・相双!K167</f>
        <v>50</v>
      </c>
    </row>
    <row r="31" spans="1:11" ht="13.5" customHeight="1" x14ac:dyDescent="0.15">
      <c r="A31" s="36" t="s">
        <v>289</v>
      </c>
      <c r="B31" s="67">
        <f t="shared" si="1"/>
        <v>0</v>
      </c>
      <c r="C31" s="83">
        <f>いわき・相双!D168</f>
        <v>0</v>
      </c>
      <c r="D31" s="83">
        <f>いわき・相双!E168</f>
        <v>0</v>
      </c>
      <c r="E31" s="83">
        <f>いわき・相双!F168</f>
        <v>0</v>
      </c>
      <c r="F31" s="196">
        <f>いわき・相双!G168</f>
        <v>0</v>
      </c>
      <c r="G31" s="83">
        <f>いわき・相双!H168</f>
        <v>0</v>
      </c>
      <c r="H31" s="83">
        <f>いわき・相双!I168</f>
        <v>0</v>
      </c>
      <c r="I31" s="83">
        <f>いわき・相双!J168</f>
        <v>0</v>
      </c>
      <c r="J31" s="84">
        <f>いわき・相双!K168</f>
        <v>0</v>
      </c>
    </row>
    <row r="32" spans="1:11" ht="13.5" customHeight="1" x14ac:dyDescent="0.15">
      <c r="A32" s="50" t="s">
        <v>242</v>
      </c>
      <c r="B32" s="80">
        <f t="shared" si="1"/>
        <v>9700</v>
      </c>
      <c r="C32" s="81">
        <f>いわき・相双!D176</f>
        <v>3700</v>
      </c>
      <c r="D32" s="81">
        <f>いわき・相双!E176</f>
        <v>4150</v>
      </c>
      <c r="E32" s="81">
        <f>いわき・相双!F176</f>
        <v>450</v>
      </c>
      <c r="F32" s="195">
        <f>いわき・相双!G176</f>
        <v>850</v>
      </c>
      <c r="G32" s="59">
        <f>いわき・相双!H176</f>
        <v>200</v>
      </c>
      <c r="H32" s="81">
        <f>いわき・相双!I176</f>
        <v>200</v>
      </c>
      <c r="I32" s="81">
        <f>いわき・相双!J176</f>
        <v>50</v>
      </c>
      <c r="J32" s="82">
        <f>いわき・相双!K176</f>
        <v>100</v>
      </c>
    </row>
    <row r="33" spans="1:11" ht="13.5" customHeight="1" x14ac:dyDescent="0.15">
      <c r="A33" s="36" t="s">
        <v>210</v>
      </c>
      <c r="B33" s="67">
        <f t="shared" si="1"/>
        <v>0</v>
      </c>
      <c r="C33" s="68">
        <f>いわき・相双!D177</f>
        <v>0</v>
      </c>
      <c r="D33" s="68">
        <f>いわき・相双!E177</f>
        <v>0</v>
      </c>
      <c r="E33" s="68">
        <f>いわき・相双!F177</f>
        <v>0</v>
      </c>
      <c r="F33" s="187">
        <f>いわき・相双!G177</f>
        <v>0</v>
      </c>
      <c r="G33" s="201">
        <f>いわき・相双!H177</f>
        <v>0</v>
      </c>
      <c r="H33" s="68">
        <f>いわき・相双!I177</f>
        <v>0</v>
      </c>
      <c r="I33" s="68">
        <f>いわき・相双!J177</f>
        <v>0</v>
      </c>
      <c r="J33" s="69">
        <f>いわき・相双!K177</f>
        <v>0</v>
      </c>
    </row>
    <row r="34" spans="1:11" ht="13.5" customHeight="1" x14ac:dyDescent="0.15">
      <c r="A34" s="50" t="s">
        <v>237</v>
      </c>
      <c r="B34" s="80">
        <f t="shared" si="1"/>
        <v>31600</v>
      </c>
      <c r="C34" s="59">
        <f>会津!D35</f>
        <v>13450</v>
      </c>
      <c r="D34" s="59">
        <f>会津!E35</f>
        <v>10700</v>
      </c>
      <c r="E34" s="59">
        <f>会津!F35</f>
        <v>2500</v>
      </c>
      <c r="F34" s="189">
        <f>会津!G35</f>
        <v>2900</v>
      </c>
      <c r="G34" s="59">
        <f>会津!H35</f>
        <v>950</v>
      </c>
      <c r="H34" s="59">
        <f>会津!I35</f>
        <v>850</v>
      </c>
      <c r="I34" s="59">
        <f>会津!J35</f>
        <v>200</v>
      </c>
      <c r="J34" s="60">
        <f>会津!K35</f>
        <v>50</v>
      </c>
    </row>
    <row r="35" spans="1:11" ht="13.5" customHeight="1" x14ac:dyDescent="0.15">
      <c r="A35" s="36" t="s">
        <v>206</v>
      </c>
      <c r="B35" s="67">
        <f t="shared" si="1"/>
        <v>0</v>
      </c>
      <c r="C35" s="68">
        <f>会津!D36</f>
        <v>0</v>
      </c>
      <c r="D35" s="68">
        <f>会津!E36</f>
        <v>0</v>
      </c>
      <c r="E35" s="68">
        <f>会津!F36</f>
        <v>0</v>
      </c>
      <c r="F35" s="187">
        <f>会津!G36</f>
        <v>0</v>
      </c>
      <c r="G35" s="201">
        <f>会津!H36</f>
        <v>0</v>
      </c>
      <c r="H35" s="68">
        <f>会津!I36</f>
        <v>0</v>
      </c>
      <c r="I35" s="68">
        <f>会津!J36</f>
        <v>0</v>
      </c>
      <c r="J35" s="69">
        <f>会津!K36</f>
        <v>0</v>
      </c>
    </row>
    <row r="36" spans="1:11" ht="13.5" customHeight="1" x14ac:dyDescent="0.15">
      <c r="A36" s="50" t="s">
        <v>241</v>
      </c>
      <c r="B36" s="80">
        <f t="shared" si="1"/>
        <v>14300</v>
      </c>
      <c r="C36" s="59">
        <f>会津!D56</f>
        <v>6400</v>
      </c>
      <c r="D36" s="59">
        <f>会津!E56</f>
        <v>5650</v>
      </c>
      <c r="E36" s="59">
        <f>会津!F56</f>
        <v>1000</v>
      </c>
      <c r="F36" s="189">
        <f>会津!G56</f>
        <v>650</v>
      </c>
      <c r="G36" s="59">
        <f>会津!H56</f>
        <v>300</v>
      </c>
      <c r="H36" s="59">
        <f>会津!I56</f>
        <v>250</v>
      </c>
      <c r="I36" s="59">
        <f>会津!J56</f>
        <v>50</v>
      </c>
      <c r="J36" s="60">
        <f>会津!K56</f>
        <v>0</v>
      </c>
    </row>
    <row r="37" spans="1:11" ht="13.5" customHeight="1" thickBot="1" x14ac:dyDescent="0.2">
      <c r="A37" s="36" t="s">
        <v>209</v>
      </c>
      <c r="B37" s="67">
        <f t="shared" si="1"/>
        <v>0</v>
      </c>
      <c r="C37" s="68">
        <f>会津!D57</f>
        <v>0</v>
      </c>
      <c r="D37" s="68">
        <f>会津!E57</f>
        <v>0</v>
      </c>
      <c r="E37" s="68">
        <f>会津!F57</f>
        <v>0</v>
      </c>
      <c r="F37" s="187">
        <f>会津!G57</f>
        <v>0</v>
      </c>
      <c r="G37" s="201">
        <f>会津!H57</f>
        <v>0</v>
      </c>
      <c r="H37" s="68">
        <f>会津!I57</f>
        <v>0</v>
      </c>
      <c r="I37" s="68">
        <f>会津!J57</f>
        <v>0</v>
      </c>
      <c r="J37" s="69">
        <f>会津!K57</f>
        <v>0</v>
      </c>
    </row>
    <row r="38" spans="1:11" ht="13.5" customHeight="1" x14ac:dyDescent="0.15">
      <c r="A38" s="459" t="s">
        <v>212</v>
      </c>
      <c r="B38" s="85">
        <f t="shared" si="1"/>
        <v>412350</v>
      </c>
      <c r="C38" s="86">
        <f>SUM(C12,C14,C16,C18,C20,C24,C26,C28,C30,C32,C34,C36,C22)</f>
        <v>177550</v>
      </c>
      <c r="D38" s="86">
        <f>SUM(D12,D14,D16,D18,D20,D24,D26,D28,D30,D32,D34,D36,D22)</f>
        <v>137150</v>
      </c>
      <c r="E38" s="86">
        <f t="shared" ref="E38:J39" si="2">SUM(E12,E14,E16,E18,E20,E24,E26,E28,E30,E32,E34,E36,E22)</f>
        <v>32800</v>
      </c>
      <c r="F38" s="197">
        <f t="shared" si="2"/>
        <v>36350</v>
      </c>
      <c r="G38" s="86">
        <f>SUM(G12,G14,G16,G18,G20,G24,G26,G28,G30,G32,G34,G36,G22)</f>
        <v>13450</v>
      </c>
      <c r="H38" s="86">
        <f>SUM(H12,H14,H16,H18,H20,H24,H26,H28,H30,H32,H34,H36,H22)</f>
        <v>11400</v>
      </c>
      <c r="I38" s="86">
        <f t="shared" si="2"/>
        <v>3000</v>
      </c>
      <c r="J38" s="87">
        <f t="shared" si="2"/>
        <v>650</v>
      </c>
      <c r="K38" s="47"/>
    </row>
    <row r="39" spans="1:11" ht="13.5" customHeight="1" thickBot="1" x14ac:dyDescent="0.2">
      <c r="A39" s="460"/>
      <c r="B39" s="61">
        <f t="shared" si="1"/>
        <v>0</v>
      </c>
      <c r="C39" s="88">
        <f>SUM(C13,C15,C17,C19,C21,C25,C27,C29,C31,C33,C35,C37,C23)</f>
        <v>0</v>
      </c>
      <c r="D39" s="88">
        <f>SUM(D13,D15,D17,D19,D21,D25,D27,D29,D31,D33,D35,D37,D23)</f>
        <v>0</v>
      </c>
      <c r="E39" s="88">
        <f t="shared" si="2"/>
        <v>0</v>
      </c>
      <c r="F39" s="198">
        <f t="shared" si="2"/>
        <v>0</v>
      </c>
      <c r="G39" s="88">
        <f>SUM(G13,G15,G17,G19,G21,G25,G27,G29,G31,G33,G35,G37,G23)</f>
        <v>0</v>
      </c>
      <c r="H39" s="88">
        <f>SUM(H13,H15,H17,H19,H21,H25,H27,H29,H31,H33,H35,H37,H23)</f>
        <v>0</v>
      </c>
      <c r="I39" s="88">
        <f t="shared" si="2"/>
        <v>0</v>
      </c>
      <c r="J39" s="89">
        <f t="shared" si="2"/>
        <v>0</v>
      </c>
      <c r="K39" s="47"/>
    </row>
    <row r="40" spans="1:11" ht="13.5" customHeight="1" x14ac:dyDescent="0.15">
      <c r="A40" s="50" t="s">
        <v>307</v>
      </c>
      <c r="B40" s="64">
        <f t="shared" si="1"/>
        <v>7550</v>
      </c>
      <c r="C40" s="65">
        <f>郡山・県南!D150</f>
        <v>4950</v>
      </c>
      <c r="D40" s="65">
        <f>郡山・県南!E150</f>
        <v>1600</v>
      </c>
      <c r="E40" s="65">
        <f>郡山・県南!F150</f>
        <v>400</v>
      </c>
      <c r="F40" s="191">
        <f>郡山・県南!G150</f>
        <v>250</v>
      </c>
      <c r="G40" s="65">
        <f>郡山・県南!H150</f>
        <v>100</v>
      </c>
      <c r="H40" s="65">
        <f>郡山・県南!I150</f>
        <v>150</v>
      </c>
      <c r="I40" s="65">
        <f>郡山・県南!J150</f>
        <v>100</v>
      </c>
      <c r="J40" s="66">
        <f>郡山・県南!K150</f>
        <v>0</v>
      </c>
    </row>
    <row r="41" spans="1:11" ht="13.5" customHeight="1" x14ac:dyDescent="0.15">
      <c r="A41" s="36" t="s">
        <v>222</v>
      </c>
      <c r="B41" s="75">
        <f t="shared" si="1"/>
        <v>0</v>
      </c>
      <c r="C41" s="90">
        <f>郡山・県南!D151</f>
        <v>0</v>
      </c>
      <c r="D41" s="90">
        <f>郡山・県南!E151</f>
        <v>0</v>
      </c>
      <c r="E41" s="90">
        <f>郡山・県南!F151</f>
        <v>0</v>
      </c>
      <c r="F41" s="199">
        <f>郡山・県南!G151</f>
        <v>0</v>
      </c>
      <c r="G41" s="90">
        <f>郡山・県南!H151</f>
        <v>0</v>
      </c>
      <c r="H41" s="90">
        <f>郡山・県南!I151</f>
        <v>0</v>
      </c>
      <c r="I41" s="90">
        <f>郡山・県南!J151</f>
        <v>0</v>
      </c>
      <c r="J41" s="91">
        <f>郡山・県南!K151</f>
        <v>0</v>
      </c>
    </row>
    <row r="42" spans="1:11" ht="13.5" customHeight="1" x14ac:dyDescent="0.15">
      <c r="A42" s="50" t="s">
        <v>249</v>
      </c>
      <c r="B42" s="64">
        <f t="shared" si="1"/>
        <v>9050</v>
      </c>
      <c r="C42" s="65">
        <f>郡山・県南!D193</f>
        <v>6050</v>
      </c>
      <c r="D42" s="65">
        <f>郡山・県南!E193</f>
        <v>1350</v>
      </c>
      <c r="E42" s="65">
        <f>郡山・県南!F193</f>
        <v>700</v>
      </c>
      <c r="F42" s="191">
        <f>郡山・県南!G193</f>
        <v>400</v>
      </c>
      <c r="G42" s="65">
        <f>郡山・県南!H193</f>
        <v>250</v>
      </c>
      <c r="H42" s="65">
        <f>郡山・県南!I193</f>
        <v>250</v>
      </c>
      <c r="I42" s="65">
        <f>郡山・県南!J193</f>
        <v>50</v>
      </c>
      <c r="J42" s="66">
        <f>郡山・県南!K193</f>
        <v>0</v>
      </c>
    </row>
    <row r="43" spans="1:11" ht="13.5" customHeight="1" x14ac:dyDescent="0.15">
      <c r="A43" s="36" t="s">
        <v>219</v>
      </c>
      <c r="B43" s="75">
        <f t="shared" si="1"/>
        <v>0</v>
      </c>
      <c r="C43" s="90">
        <f>郡山・県南!D194</f>
        <v>0</v>
      </c>
      <c r="D43" s="90">
        <f>郡山・県南!E194</f>
        <v>0</v>
      </c>
      <c r="E43" s="90">
        <f>郡山・県南!F194</f>
        <v>0</v>
      </c>
      <c r="F43" s="199">
        <f>郡山・県南!G194</f>
        <v>0</v>
      </c>
      <c r="G43" s="90">
        <f>郡山・県南!H194</f>
        <v>0</v>
      </c>
      <c r="H43" s="90">
        <f>郡山・県南!I194</f>
        <v>0</v>
      </c>
      <c r="I43" s="90">
        <f>郡山・県南!J194</f>
        <v>0</v>
      </c>
      <c r="J43" s="91">
        <f>郡山・県南!K194</f>
        <v>0</v>
      </c>
    </row>
    <row r="44" spans="1:11" ht="13.5" customHeight="1" x14ac:dyDescent="0.15">
      <c r="A44" s="50" t="s">
        <v>251</v>
      </c>
      <c r="B44" s="64">
        <f t="shared" si="1"/>
        <v>8250</v>
      </c>
      <c r="C44" s="65">
        <f>郡山・県南!D215</f>
        <v>4050</v>
      </c>
      <c r="D44" s="65">
        <f>郡山・県南!E215</f>
        <v>3000</v>
      </c>
      <c r="E44" s="65">
        <f>郡山・県南!F215</f>
        <v>350</v>
      </c>
      <c r="F44" s="191">
        <f>郡山・県南!G215</f>
        <v>450</v>
      </c>
      <c r="G44" s="65">
        <f>郡山・県南!H215</f>
        <v>100</v>
      </c>
      <c r="H44" s="65">
        <f>郡山・県南!I215</f>
        <v>200</v>
      </c>
      <c r="I44" s="65">
        <f>郡山・県南!J215</f>
        <v>100</v>
      </c>
      <c r="J44" s="66">
        <f>郡山・県南!K215</f>
        <v>0</v>
      </c>
    </row>
    <row r="45" spans="1:11" ht="13.5" customHeight="1" x14ac:dyDescent="0.15">
      <c r="A45" s="36" t="s">
        <v>221</v>
      </c>
      <c r="B45" s="75">
        <f t="shared" si="1"/>
        <v>0</v>
      </c>
      <c r="C45" s="90">
        <f>郡山・県南!D216</f>
        <v>0</v>
      </c>
      <c r="D45" s="90">
        <f>郡山・県南!E216</f>
        <v>0</v>
      </c>
      <c r="E45" s="90">
        <f>郡山・県南!F216</f>
        <v>0</v>
      </c>
      <c r="F45" s="199">
        <f>郡山・県南!G216</f>
        <v>0</v>
      </c>
      <c r="G45" s="90">
        <f>郡山・県南!H216</f>
        <v>0</v>
      </c>
      <c r="H45" s="90">
        <f>郡山・県南!I216</f>
        <v>0</v>
      </c>
      <c r="I45" s="90">
        <f>郡山・県南!J216</f>
        <v>0</v>
      </c>
      <c r="J45" s="91">
        <f>郡山・県南!K216</f>
        <v>0</v>
      </c>
    </row>
    <row r="46" spans="1:11" ht="13.5" customHeight="1" x14ac:dyDescent="0.15">
      <c r="A46" s="50" t="s">
        <v>250</v>
      </c>
      <c r="B46" s="64">
        <f t="shared" si="1"/>
        <v>6950</v>
      </c>
      <c r="C46" s="65">
        <f>郡山・県南!D234</f>
        <v>3800</v>
      </c>
      <c r="D46" s="65">
        <f>郡山・県南!E234</f>
        <v>2150</v>
      </c>
      <c r="E46" s="65">
        <f>郡山・県南!F234</f>
        <v>300</v>
      </c>
      <c r="F46" s="191">
        <f>郡山・県南!G234</f>
        <v>350</v>
      </c>
      <c r="G46" s="65">
        <f>郡山・県南!H234</f>
        <v>150</v>
      </c>
      <c r="H46" s="65">
        <f>郡山・県南!I234</f>
        <v>150</v>
      </c>
      <c r="I46" s="65">
        <f>郡山・県南!J234</f>
        <v>50</v>
      </c>
      <c r="J46" s="66">
        <f>郡山・県南!K234</f>
        <v>0</v>
      </c>
    </row>
    <row r="47" spans="1:11" ht="13.5" customHeight="1" x14ac:dyDescent="0.15">
      <c r="A47" s="36" t="s">
        <v>220</v>
      </c>
      <c r="B47" s="75">
        <f t="shared" si="1"/>
        <v>0</v>
      </c>
      <c r="C47" s="90">
        <f>郡山・県南!D235</f>
        <v>0</v>
      </c>
      <c r="D47" s="90">
        <f>郡山・県南!E235</f>
        <v>0</v>
      </c>
      <c r="E47" s="90">
        <f>郡山・県南!F235</f>
        <v>0</v>
      </c>
      <c r="F47" s="199">
        <f>郡山・県南!G235</f>
        <v>0</v>
      </c>
      <c r="G47" s="90">
        <f>郡山・県南!H235</f>
        <v>0</v>
      </c>
      <c r="H47" s="90">
        <f>郡山・県南!I235</f>
        <v>0</v>
      </c>
      <c r="I47" s="90">
        <f>郡山・県南!J235</f>
        <v>0</v>
      </c>
      <c r="J47" s="91">
        <f>郡山・県南!K235</f>
        <v>0</v>
      </c>
    </row>
    <row r="48" spans="1:11" ht="11.25" customHeight="1" x14ac:dyDescent="0.15">
      <c r="A48" s="37"/>
      <c r="B48" s="92" t="s">
        <v>254</v>
      </c>
      <c r="C48" s="93"/>
      <c r="D48" s="93"/>
      <c r="E48" s="93"/>
      <c r="F48" s="93"/>
      <c r="G48" s="202"/>
      <c r="H48" s="93"/>
      <c r="I48" s="93"/>
      <c r="J48" s="94"/>
      <c r="K48" s="47"/>
    </row>
    <row r="49" spans="1:12" ht="11.25" customHeight="1" x14ac:dyDescent="0.15">
      <c r="A49" s="36" t="s">
        <v>214</v>
      </c>
      <c r="B49" s="95"/>
      <c r="C49" s="96"/>
      <c r="D49" s="96"/>
      <c r="E49" s="96"/>
      <c r="F49" s="96"/>
      <c r="G49" s="203"/>
      <c r="H49" s="96"/>
      <c r="I49" s="96"/>
      <c r="J49" s="97"/>
      <c r="K49" s="47"/>
    </row>
    <row r="50" spans="1:12" ht="13.5" customHeight="1" x14ac:dyDescent="0.15">
      <c r="A50" s="51" t="s">
        <v>356</v>
      </c>
      <c r="B50" s="72">
        <f t="shared" ref="B50:B65" si="3">SUM(C50:J50)</f>
        <v>11100</v>
      </c>
      <c r="C50" s="73">
        <f>福島・伊達!D167</f>
        <v>6200</v>
      </c>
      <c r="D50" s="73">
        <f>福島・伊達!E167</f>
        <v>3400</v>
      </c>
      <c r="E50" s="73">
        <f>福島・伊達!F167</f>
        <v>550</v>
      </c>
      <c r="F50" s="192">
        <f>福島・伊達!G167</f>
        <v>300</v>
      </c>
      <c r="G50" s="73">
        <f>福島・伊達!H167</f>
        <v>250</v>
      </c>
      <c r="H50" s="73">
        <f>福島・伊達!I167</f>
        <v>300</v>
      </c>
      <c r="I50" s="73">
        <f>福島・伊達!J167</f>
        <v>100</v>
      </c>
      <c r="J50" s="74">
        <f>福島・伊達!K167</f>
        <v>0</v>
      </c>
      <c r="K50" s="47"/>
    </row>
    <row r="51" spans="1:12" ht="13.5" customHeight="1" x14ac:dyDescent="0.15">
      <c r="A51" s="36" t="s">
        <v>213</v>
      </c>
      <c r="B51" s="67">
        <f t="shared" si="3"/>
        <v>0</v>
      </c>
      <c r="C51" s="68">
        <f>福島・伊達!D168</f>
        <v>0</v>
      </c>
      <c r="D51" s="68">
        <f>福島・伊達!E168</f>
        <v>0</v>
      </c>
      <c r="E51" s="68">
        <f>福島・伊達!F168</f>
        <v>0</v>
      </c>
      <c r="F51" s="187">
        <f>福島・伊達!G168</f>
        <v>0</v>
      </c>
      <c r="G51" s="201">
        <f>福島・伊達!H168</f>
        <v>0</v>
      </c>
      <c r="H51" s="68">
        <f>福島・伊達!I168</f>
        <v>0</v>
      </c>
      <c r="I51" s="68">
        <f>福島・伊達!J168</f>
        <v>0</v>
      </c>
      <c r="J51" s="69">
        <f>福島・伊達!K168</f>
        <v>0</v>
      </c>
      <c r="K51" s="47"/>
      <c r="L51" s="48"/>
    </row>
    <row r="52" spans="1:12" ht="13.5" customHeight="1" x14ac:dyDescent="0.15">
      <c r="A52" s="50" t="s">
        <v>355</v>
      </c>
      <c r="B52" s="80">
        <f t="shared" si="3"/>
        <v>3800</v>
      </c>
      <c r="C52" s="59">
        <f>いわき・相双!D195</f>
        <v>2450</v>
      </c>
      <c r="D52" s="59">
        <f>いわき・相双!E195</f>
        <v>1050</v>
      </c>
      <c r="E52" s="59">
        <f>いわき・相双!F195</f>
        <v>150</v>
      </c>
      <c r="F52" s="189">
        <f>いわき・相双!G195</f>
        <v>150</v>
      </c>
      <c r="G52" s="59">
        <f>いわき・相双!H195</f>
        <v>0</v>
      </c>
      <c r="H52" s="59">
        <f>いわき・相双!I195</f>
        <v>0</v>
      </c>
      <c r="I52" s="59">
        <f>いわき・相双!J195</f>
        <v>0</v>
      </c>
      <c r="J52" s="60">
        <f>いわき・相双!K195</f>
        <v>0</v>
      </c>
    </row>
    <row r="53" spans="1:12" ht="13.5" customHeight="1" x14ac:dyDescent="0.15">
      <c r="A53" s="36" t="s">
        <v>223</v>
      </c>
      <c r="B53" s="67">
        <f t="shared" si="3"/>
        <v>0</v>
      </c>
      <c r="C53" s="83">
        <f>いわき・相双!D196</f>
        <v>0</v>
      </c>
      <c r="D53" s="83">
        <f>いわき・相双!E196</f>
        <v>0</v>
      </c>
      <c r="E53" s="83">
        <f>いわき・相双!F196</f>
        <v>0</v>
      </c>
      <c r="F53" s="196">
        <f>いわき・相双!G196</f>
        <v>0</v>
      </c>
      <c r="G53" s="83">
        <f>いわき・相双!H196</f>
        <v>0</v>
      </c>
      <c r="H53" s="83">
        <f>いわき・相双!I196</f>
        <v>0</v>
      </c>
      <c r="I53" s="83">
        <f>いわき・相双!J196</f>
        <v>0</v>
      </c>
      <c r="J53" s="84">
        <f>いわき・相双!K196</f>
        <v>0</v>
      </c>
    </row>
    <row r="54" spans="1:12" ht="13.5" customHeight="1" x14ac:dyDescent="0.15">
      <c r="A54" s="50" t="s">
        <v>253</v>
      </c>
      <c r="B54" s="80">
        <f t="shared" si="3"/>
        <v>1400</v>
      </c>
      <c r="C54" s="59">
        <f>いわき・相双!D200</f>
        <v>1000</v>
      </c>
      <c r="D54" s="59">
        <f>いわき・相双!E200</f>
        <v>200</v>
      </c>
      <c r="E54" s="59">
        <f>いわき・相双!F200</f>
        <v>50</v>
      </c>
      <c r="F54" s="189">
        <f>いわき・相双!G200</f>
        <v>50</v>
      </c>
      <c r="G54" s="59">
        <f>いわき・相双!H200</f>
        <v>0</v>
      </c>
      <c r="H54" s="59">
        <f>いわき・相双!I200</f>
        <v>50</v>
      </c>
      <c r="I54" s="59">
        <f>いわき・相双!J200</f>
        <v>0</v>
      </c>
      <c r="J54" s="60">
        <f>いわき・相双!K200</f>
        <v>50</v>
      </c>
    </row>
    <row r="55" spans="1:12" ht="13.5" customHeight="1" x14ac:dyDescent="0.15">
      <c r="A55" s="35" t="s">
        <v>224</v>
      </c>
      <c r="B55" s="98">
        <f t="shared" si="3"/>
        <v>0</v>
      </c>
      <c r="C55" s="99">
        <f>いわき・相双!D201</f>
        <v>0</v>
      </c>
      <c r="D55" s="99">
        <f>いわき・相双!E201</f>
        <v>0</v>
      </c>
      <c r="E55" s="99">
        <f>いわき・相双!F201</f>
        <v>0</v>
      </c>
      <c r="F55" s="200">
        <f>いわき・相双!G201</f>
        <v>0</v>
      </c>
      <c r="G55" s="99">
        <f>いわき・相双!H201</f>
        <v>0</v>
      </c>
      <c r="H55" s="99">
        <f>いわき・相双!I201</f>
        <v>0</v>
      </c>
      <c r="I55" s="99">
        <f>いわき・相双!J201</f>
        <v>0</v>
      </c>
      <c r="J55" s="100">
        <f>いわき・相双!K201</f>
        <v>0</v>
      </c>
    </row>
    <row r="56" spans="1:12" ht="13.5" customHeight="1" x14ac:dyDescent="0.15">
      <c r="A56" s="50" t="s">
        <v>246</v>
      </c>
      <c r="B56" s="80">
        <f t="shared" si="3"/>
        <v>6750</v>
      </c>
      <c r="C56" s="59">
        <f>会津!D88</f>
        <v>4550</v>
      </c>
      <c r="D56" s="59">
        <f>会津!E88</f>
        <v>1250</v>
      </c>
      <c r="E56" s="59">
        <f>会津!F88</f>
        <v>400</v>
      </c>
      <c r="F56" s="189">
        <f>会津!G88</f>
        <v>300</v>
      </c>
      <c r="G56" s="59">
        <f>会津!H88</f>
        <v>150</v>
      </c>
      <c r="H56" s="59">
        <f>会津!I88</f>
        <v>100</v>
      </c>
      <c r="I56" s="59">
        <f>会津!J88</f>
        <v>0</v>
      </c>
      <c r="J56" s="60">
        <f>会津!K88</f>
        <v>0</v>
      </c>
    </row>
    <row r="57" spans="1:12" ht="13.5" customHeight="1" x14ac:dyDescent="0.15">
      <c r="A57" s="36" t="s">
        <v>216</v>
      </c>
      <c r="B57" s="67">
        <f t="shared" si="3"/>
        <v>0</v>
      </c>
      <c r="C57" s="83">
        <f>会津!D89</f>
        <v>0</v>
      </c>
      <c r="D57" s="83">
        <f>会津!E89</f>
        <v>0</v>
      </c>
      <c r="E57" s="83">
        <f>会津!F89</f>
        <v>0</v>
      </c>
      <c r="F57" s="196">
        <f>会津!G89</f>
        <v>0</v>
      </c>
      <c r="G57" s="83">
        <f>会津!H89</f>
        <v>0</v>
      </c>
      <c r="H57" s="83">
        <f>会津!I89</f>
        <v>0</v>
      </c>
      <c r="I57" s="83">
        <f>会津!J89</f>
        <v>0</v>
      </c>
      <c r="J57" s="84">
        <f>会津!K89</f>
        <v>0</v>
      </c>
    </row>
    <row r="58" spans="1:12" ht="13.5" customHeight="1" x14ac:dyDescent="0.15">
      <c r="A58" s="50" t="s">
        <v>248</v>
      </c>
      <c r="B58" s="80">
        <f t="shared" si="3"/>
        <v>8650</v>
      </c>
      <c r="C58" s="59">
        <f>会津!D107</f>
        <v>5800</v>
      </c>
      <c r="D58" s="59">
        <f>会津!E107</f>
        <v>1650</v>
      </c>
      <c r="E58" s="59">
        <f>会津!F107</f>
        <v>450</v>
      </c>
      <c r="F58" s="189">
        <f>会津!G107</f>
        <v>400</v>
      </c>
      <c r="G58" s="59">
        <f>会津!H107</f>
        <v>200</v>
      </c>
      <c r="H58" s="59">
        <f>会津!I107</f>
        <v>100</v>
      </c>
      <c r="I58" s="59">
        <f>会津!J107</f>
        <v>50</v>
      </c>
      <c r="J58" s="60">
        <f>会津!K107</f>
        <v>0</v>
      </c>
    </row>
    <row r="59" spans="1:12" ht="13.5" customHeight="1" x14ac:dyDescent="0.15">
      <c r="A59" s="36" t="s">
        <v>218</v>
      </c>
      <c r="B59" s="67">
        <f t="shared" si="3"/>
        <v>0</v>
      </c>
      <c r="C59" s="83">
        <f>会津!D108</f>
        <v>0</v>
      </c>
      <c r="D59" s="83">
        <f>会津!E108</f>
        <v>0</v>
      </c>
      <c r="E59" s="83">
        <f>会津!F108</f>
        <v>0</v>
      </c>
      <c r="F59" s="196">
        <f>会津!G108</f>
        <v>0</v>
      </c>
      <c r="G59" s="83">
        <f>会津!H108</f>
        <v>0</v>
      </c>
      <c r="H59" s="83">
        <f>会津!I108</f>
        <v>0</v>
      </c>
      <c r="I59" s="83">
        <f>会津!J108</f>
        <v>0</v>
      </c>
      <c r="J59" s="84">
        <f>会津!K108</f>
        <v>0</v>
      </c>
    </row>
    <row r="60" spans="1:12" ht="13.5" customHeight="1" x14ac:dyDescent="0.15">
      <c r="A60" s="50" t="s">
        <v>247</v>
      </c>
      <c r="B60" s="80">
        <f t="shared" si="3"/>
        <v>5750</v>
      </c>
      <c r="C60" s="59">
        <f>会津!D131</f>
        <v>3700</v>
      </c>
      <c r="D60" s="59">
        <f>会津!E131</f>
        <v>1150</v>
      </c>
      <c r="E60" s="59">
        <f>会津!F131</f>
        <v>350</v>
      </c>
      <c r="F60" s="189">
        <f>会津!G131</f>
        <v>250</v>
      </c>
      <c r="G60" s="59">
        <f>会津!H131</f>
        <v>150</v>
      </c>
      <c r="H60" s="59">
        <f>会津!I131</f>
        <v>100</v>
      </c>
      <c r="I60" s="59">
        <f>会津!J131</f>
        <v>50</v>
      </c>
      <c r="J60" s="60">
        <f>会津!K131</f>
        <v>0</v>
      </c>
    </row>
    <row r="61" spans="1:12" ht="13.5" customHeight="1" x14ac:dyDescent="0.15">
      <c r="A61" s="36" t="s">
        <v>217</v>
      </c>
      <c r="B61" s="67">
        <f t="shared" si="3"/>
        <v>0</v>
      </c>
      <c r="C61" s="83">
        <f>会津!D132</f>
        <v>0</v>
      </c>
      <c r="D61" s="83">
        <f>会津!E132</f>
        <v>0</v>
      </c>
      <c r="E61" s="83">
        <f>会津!F132</f>
        <v>0</v>
      </c>
      <c r="F61" s="196">
        <f>会津!G132</f>
        <v>0</v>
      </c>
      <c r="G61" s="83">
        <f>会津!H132</f>
        <v>0</v>
      </c>
      <c r="H61" s="83">
        <f>会津!I132</f>
        <v>0</v>
      </c>
      <c r="I61" s="83">
        <f>会津!J132</f>
        <v>0</v>
      </c>
      <c r="J61" s="84">
        <f>会津!K132</f>
        <v>0</v>
      </c>
    </row>
    <row r="62" spans="1:12" ht="13.5" customHeight="1" x14ac:dyDescent="0.15">
      <c r="A62" s="50" t="s">
        <v>354</v>
      </c>
      <c r="B62" s="80">
        <f t="shared" si="3"/>
        <v>7100</v>
      </c>
      <c r="C62" s="59">
        <f>会津!D152</f>
        <v>4550</v>
      </c>
      <c r="D62" s="59">
        <f>会津!E152</f>
        <v>1800</v>
      </c>
      <c r="E62" s="59">
        <f>会津!F152</f>
        <v>300</v>
      </c>
      <c r="F62" s="189">
        <f>会津!G152</f>
        <v>300</v>
      </c>
      <c r="G62" s="59">
        <f>会津!H152</f>
        <v>100</v>
      </c>
      <c r="H62" s="59">
        <f>会津!I152</f>
        <v>50</v>
      </c>
      <c r="I62" s="59">
        <f>会津!J152</f>
        <v>0</v>
      </c>
      <c r="J62" s="60">
        <f>会津!K152</f>
        <v>0</v>
      </c>
      <c r="K62" s="47"/>
    </row>
    <row r="63" spans="1:12" ht="13.5" customHeight="1" thickBot="1" x14ac:dyDescent="0.2">
      <c r="A63" s="36" t="s">
        <v>215</v>
      </c>
      <c r="B63" s="67">
        <f t="shared" si="3"/>
        <v>0</v>
      </c>
      <c r="C63" s="68">
        <f>会津!D153</f>
        <v>0</v>
      </c>
      <c r="D63" s="68">
        <f>会津!E153</f>
        <v>0</v>
      </c>
      <c r="E63" s="68">
        <f>会津!F153</f>
        <v>0</v>
      </c>
      <c r="F63" s="187">
        <f>会津!G153</f>
        <v>0</v>
      </c>
      <c r="G63" s="83">
        <f>会津!H153</f>
        <v>0</v>
      </c>
      <c r="H63" s="68">
        <f>会津!I153</f>
        <v>0</v>
      </c>
      <c r="I63" s="68">
        <f>会津!J153</f>
        <v>0</v>
      </c>
      <c r="J63" s="69">
        <f>会津!K153</f>
        <v>0</v>
      </c>
      <c r="K63" s="47"/>
    </row>
    <row r="64" spans="1:12" ht="13.5" customHeight="1" x14ac:dyDescent="0.15">
      <c r="A64" s="459" t="s">
        <v>225</v>
      </c>
      <c r="B64" s="85">
        <f>SUM(C64:J64)</f>
        <v>76350</v>
      </c>
      <c r="C64" s="86">
        <f>SUM(C50,C62,C56,C60,C58,C42,C46,C44,C40,C52,C54)</f>
        <v>47100</v>
      </c>
      <c r="D64" s="86">
        <f>SUM(D50,D62,D56,D60,D58,D42,D46,D44,D40,D52,D54)</f>
        <v>18600</v>
      </c>
      <c r="E64" s="86">
        <f t="shared" ref="E64:J64" si="4">SUM(E50,E62,E56,E60,E58,E42,E46,E44,E40,E52,E54)</f>
        <v>4000</v>
      </c>
      <c r="F64" s="197">
        <f t="shared" si="4"/>
        <v>3200</v>
      </c>
      <c r="G64" s="86">
        <f>SUM(G50,G62,G56,G60,G58,G42,G46,G44,G40,G52,G54)</f>
        <v>1450</v>
      </c>
      <c r="H64" s="86">
        <f>SUM(H50,H62,H56,H60,H58,H42,H46,H44,H40,H52,H54)</f>
        <v>1450</v>
      </c>
      <c r="I64" s="86">
        <f t="shared" si="4"/>
        <v>500</v>
      </c>
      <c r="J64" s="87">
        <f t="shared" si="4"/>
        <v>50</v>
      </c>
    </row>
    <row r="65" spans="1:10" ht="13.5" customHeight="1" thickBot="1" x14ac:dyDescent="0.2">
      <c r="A65" s="460"/>
      <c r="B65" s="61">
        <f t="shared" si="3"/>
        <v>0</v>
      </c>
      <c r="C65" s="88">
        <f>SUM(C51,C63,C57,C61,C59,C43,C47,C45,C41,C53,C55)</f>
        <v>0</v>
      </c>
      <c r="D65" s="88">
        <f>SUM(D51,D63,D57,D61,D59,D43,D47,D45,D41,D53,D55)</f>
        <v>0</v>
      </c>
      <c r="E65" s="88">
        <f t="shared" ref="E65:J65" si="5">SUM(E51,E63,E57,E61,E59,E43,E47,E45,E41,E53,E55)</f>
        <v>0</v>
      </c>
      <c r="F65" s="198">
        <f t="shared" si="5"/>
        <v>0</v>
      </c>
      <c r="G65" s="88">
        <f>SUM(G51,G63,G57,G61,G59,G43,G47,G45,G41,G53,G55)</f>
        <v>0</v>
      </c>
      <c r="H65" s="88">
        <f>SUM(H51,H63,H57,H61,H59,H43,H47,H45,H41,H53,H55)</f>
        <v>0</v>
      </c>
      <c r="I65" s="88">
        <f t="shared" si="5"/>
        <v>0</v>
      </c>
      <c r="J65" s="89">
        <f t="shared" si="5"/>
        <v>0</v>
      </c>
    </row>
    <row r="66" spans="1:10" x14ac:dyDescent="0.15">
      <c r="A66" s="256"/>
      <c r="B66" s="256"/>
      <c r="C66" s="343"/>
      <c r="D66" s="256"/>
      <c r="E66" s="343"/>
      <c r="F66" s="342"/>
      <c r="G66" s="343"/>
      <c r="H66" s="256"/>
      <c r="I66" s="343"/>
    </row>
  </sheetData>
  <sheetProtection algorithmName="SHA-512" hashValue="ErU4NTQcr8keOQhpn7MZSRrnkSgbiYsLtjlDId0GyDHhiMiCgH5Xe5mP2p92wDK974Obi3zhPA5jpGrl+Pfr7A==" saltValue="2FZmjkHHm6iykLLq8HbeBQ==" spinCount="100000" sheet="1" objects="1" scenarios="1"/>
  <mergeCells count="20">
    <mergeCell ref="H6:J7"/>
    <mergeCell ref="A64:A65"/>
    <mergeCell ref="A8:J8"/>
    <mergeCell ref="G6:G7"/>
    <mergeCell ref="A38:A39"/>
    <mergeCell ref="A10:A11"/>
    <mergeCell ref="A6:C7"/>
    <mergeCell ref="D6:F7"/>
    <mergeCell ref="I1:J1"/>
    <mergeCell ref="A5:C5"/>
    <mergeCell ref="D5:F5"/>
    <mergeCell ref="A2:B2"/>
    <mergeCell ref="A3:B4"/>
    <mergeCell ref="F2:H2"/>
    <mergeCell ref="I2:J2"/>
    <mergeCell ref="I3:J4"/>
    <mergeCell ref="C2:E2"/>
    <mergeCell ref="C3:E4"/>
    <mergeCell ref="F3:H4"/>
    <mergeCell ref="H5:J5"/>
  </mergeCells>
  <phoneticPr fontId="5"/>
  <conditionalFormatting sqref="B11:J11 B13:J13 B15:J15 B17:J17 B19:J19 B21:J21 B23:J23 B25:J25 B27:J27 B29:J29 B31:J31 B33:J33 B35:J35 B37:J37 B39:J39 B41:J41 B43:J43 B45:J45 B47:J47 B51:J51 B53:J53 B55:J55 B57:J57 B59:J59 B61:J61 B63:J63 B65:J65">
    <cfRule type="expression" dxfId="135" priority="1" stopIfTrue="1">
      <formula>B10&lt;B11</formula>
    </cfRule>
  </conditionalFormatting>
  <printOptions horizontalCentered="1"/>
  <pageMargins left="0.19685039370078741" right="0.19685039370078741" top="0.31496062992125984" bottom="0.11811023622047245" header="0.11811023622047245" footer="0.51181102362204722"/>
  <pageSetup paperSize="9" orientation="portrait" verticalDpi="300" r:id="rId1"/>
  <headerFooter alignWithMargins="0">
    <oddHeader>&amp;L銘柄別折込部数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278"/>
  <sheetViews>
    <sheetView showZeros="0" zoomScaleNormal="100" zoomScaleSheetLayoutView="100" workbookViewId="0">
      <selection sqref="A1:B1"/>
    </sheetView>
  </sheetViews>
  <sheetFormatPr defaultRowHeight="13.5" x14ac:dyDescent="0.15"/>
  <cols>
    <col min="1" max="1" width="6.375" style="238" customWidth="1"/>
    <col min="2" max="2" width="8.375" style="238" customWidth="1"/>
    <col min="3" max="3" width="8.625" style="238" customWidth="1"/>
    <col min="4" max="9" width="7.25" style="238" customWidth="1"/>
    <col min="10" max="11" width="6.875" style="238" customWidth="1"/>
    <col min="12" max="12" width="19.5" style="238" customWidth="1"/>
    <col min="13" max="16384" width="9" style="238"/>
  </cols>
  <sheetData>
    <row r="1" spans="1:14" ht="17.25" customHeight="1" x14ac:dyDescent="0.15">
      <c r="A1" s="531" t="s">
        <v>0</v>
      </c>
      <c r="B1" s="531"/>
      <c r="C1" s="252" t="str">
        <f>市郡別合計!$B$1</f>
        <v>Ver.1.01</v>
      </c>
      <c r="D1" s="511" t="s">
        <v>351</v>
      </c>
      <c r="E1" s="511"/>
      <c r="F1" s="511"/>
      <c r="G1" s="415" t="s">
        <v>645</v>
      </c>
      <c r="H1" s="414"/>
      <c r="I1" s="414"/>
      <c r="J1" s="414"/>
      <c r="L1" s="351" t="str">
        <f>市郡別合計!$I$1</f>
        <v>2023/09/01 改定部数</v>
      </c>
      <c r="N1" s="413"/>
    </row>
    <row r="2" spans="1:14" ht="13.5" customHeight="1" x14ac:dyDescent="0.15">
      <c r="A2" s="504" t="s">
        <v>260</v>
      </c>
      <c r="B2" s="505"/>
      <c r="C2" s="505"/>
      <c r="D2" s="506"/>
      <c r="E2" s="471" t="s">
        <v>255</v>
      </c>
      <c r="F2" s="472"/>
      <c r="G2" s="472"/>
      <c r="H2" s="473"/>
      <c r="I2" s="480" t="s">
        <v>285</v>
      </c>
      <c r="J2" s="481"/>
      <c r="K2" s="482"/>
      <c r="L2" s="353" t="s">
        <v>259</v>
      </c>
    </row>
    <row r="3" spans="1:14" ht="13.5" customHeight="1" x14ac:dyDescent="0.15">
      <c r="A3" s="498">
        <f>市郡別合計!$A$3</f>
        <v>0</v>
      </c>
      <c r="B3" s="499"/>
      <c r="C3" s="499"/>
      <c r="D3" s="500"/>
      <c r="E3" s="525">
        <f>市郡別合計!$C$3</f>
        <v>0</v>
      </c>
      <c r="F3" s="526"/>
      <c r="G3" s="526"/>
      <c r="H3" s="527"/>
      <c r="I3" s="483">
        <f>市郡別合計!$F$3</f>
        <v>0</v>
      </c>
      <c r="J3" s="484"/>
      <c r="K3" s="485"/>
      <c r="L3" s="516">
        <f>市郡別合計!$I$3</f>
        <v>0</v>
      </c>
    </row>
    <row r="4" spans="1:14" ht="13.5" customHeight="1" x14ac:dyDescent="0.15">
      <c r="A4" s="501"/>
      <c r="B4" s="502"/>
      <c r="C4" s="502"/>
      <c r="D4" s="503"/>
      <c r="E4" s="528"/>
      <c r="F4" s="529"/>
      <c r="G4" s="529"/>
      <c r="H4" s="530"/>
      <c r="I4" s="486"/>
      <c r="J4" s="487"/>
      <c r="K4" s="488"/>
      <c r="L4" s="517"/>
    </row>
    <row r="5" spans="1:14" ht="13.5" customHeight="1" x14ac:dyDescent="0.15">
      <c r="A5" s="551" t="s">
        <v>261</v>
      </c>
      <c r="B5" s="552"/>
      <c r="C5" s="552"/>
      <c r="D5" s="552"/>
      <c r="E5" s="553"/>
      <c r="F5" s="489" t="s">
        <v>262</v>
      </c>
      <c r="G5" s="490"/>
      <c r="H5" s="490"/>
      <c r="I5" s="490"/>
      <c r="J5" s="491"/>
      <c r="K5" s="13" t="s">
        <v>257</v>
      </c>
      <c r="L5" s="354" t="s">
        <v>258</v>
      </c>
    </row>
    <row r="6" spans="1:14" ht="13.5" customHeight="1" x14ac:dyDescent="0.15">
      <c r="A6" s="492">
        <f>市郡別合計!$A$6</f>
        <v>0</v>
      </c>
      <c r="B6" s="493"/>
      <c r="C6" s="493"/>
      <c r="D6" s="493"/>
      <c r="E6" s="494"/>
      <c r="F6" s="545">
        <f>市郡別合計!$D$6</f>
        <v>0</v>
      </c>
      <c r="G6" s="546"/>
      <c r="H6" s="546"/>
      <c r="I6" s="546"/>
      <c r="J6" s="547"/>
      <c r="K6" s="474">
        <f>市郡別合計!$G$6</f>
        <v>0</v>
      </c>
      <c r="L6" s="476">
        <f>市郡別合計!$H$6</f>
        <v>0</v>
      </c>
    </row>
    <row r="7" spans="1:14" ht="13.5" customHeight="1" x14ac:dyDescent="0.15">
      <c r="A7" s="495"/>
      <c r="B7" s="496"/>
      <c r="C7" s="496"/>
      <c r="D7" s="496"/>
      <c r="E7" s="497"/>
      <c r="F7" s="548"/>
      <c r="G7" s="549"/>
      <c r="H7" s="549"/>
      <c r="I7" s="549"/>
      <c r="J7" s="550"/>
      <c r="K7" s="475"/>
      <c r="L7" s="477"/>
    </row>
    <row r="8" spans="1:14" ht="8.25" customHeight="1" x14ac:dyDescent="0.15">
      <c r="A8" s="2"/>
    </row>
    <row r="9" spans="1:14" ht="13.5" customHeight="1" x14ac:dyDescent="0.15">
      <c r="A9" s="523" t="s">
        <v>1</v>
      </c>
      <c r="B9" s="524"/>
      <c r="C9" s="3" t="s">
        <v>2</v>
      </c>
      <c r="D9" s="4" t="s">
        <v>4</v>
      </c>
      <c r="E9" s="4" t="s">
        <v>7</v>
      </c>
      <c r="F9" s="4" t="s">
        <v>5</v>
      </c>
      <c r="G9" s="204" t="s">
        <v>6</v>
      </c>
      <c r="H9" s="4" t="s">
        <v>3</v>
      </c>
      <c r="I9" s="4" t="s">
        <v>8</v>
      </c>
      <c r="J9" s="4" t="s">
        <v>518</v>
      </c>
      <c r="K9" s="5" t="s">
        <v>9</v>
      </c>
      <c r="L9" s="5" t="s">
        <v>445</v>
      </c>
    </row>
    <row r="10" spans="1:14" ht="24.95" customHeight="1" x14ac:dyDescent="0.15">
      <c r="A10" s="507" t="s">
        <v>398</v>
      </c>
      <c r="B10" s="508"/>
      <c r="H10" s="355"/>
      <c r="L10" s="356"/>
    </row>
    <row r="11" spans="1:14" ht="13.5" customHeight="1" x14ac:dyDescent="0.15">
      <c r="A11" s="6" t="s">
        <v>482</v>
      </c>
      <c r="B11" s="358"/>
      <c r="C11" s="64">
        <f>SUM(D11:K11)</f>
        <v>2100</v>
      </c>
      <c r="D11" s="65">
        <v>1600</v>
      </c>
      <c r="E11" s="65"/>
      <c r="F11" s="65"/>
      <c r="G11" s="191"/>
      <c r="H11" s="65">
        <v>200</v>
      </c>
      <c r="I11" s="65">
        <v>250</v>
      </c>
      <c r="J11" s="65">
        <v>50</v>
      </c>
      <c r="K11" s="102"/>
      <c r="L11" s="478"/>
    </row>
    <row r="12" spans="1:14" ht="13.5" customHeight="1" x14ac:dyDescent="0.15">
      <c r="A12" s="8"/>
      <c r="B12" s="382"/>
      <c r="C12" s="75">
        <f t="shared" ref="C12:C54" si="0">SUM(D12:K12)</f>
        <v>0</v>
      </c>
      <c r="D12" s="157"/>
      <c r="E12" s="90"/>
      <c r="F12" s="90"/>
      <c r="G12" s="199"/>
      <c r="H12" s="158"/>
      <c r="I12" s="157"/>
      <c r="J12" s="157"/>
      <c r="K12" s="104"/>
      <c r="L12" s="479"/>
    </row>
    <row r="13" spans="1:14" ht="13.5" customHeight="1" x14ac:dyDescent="0.15">
      <c r="A13" s="558" t="s">
        <v>483</v>
      </c>
      <c r="B13" s="559"/>
      <c r="C13" s="101">
        <f t="shared" si="0"/>
        <v>3300</v>
      </c>
      <c r="D13" s="65">
        <v>2350</v>
      </c>
      <c r="E13" s="65"/>
      <c r="F13" s="65"/>
      <c r="G13" s="191"/>
      <c r="H13" s="65">
        <v>300</v>
      </c>
      <c r="I13" s="65">
        <v>550</v>
      </c>
      <c r="J13" s="65">
        <v>100</v>
      </c>
      <c r="K13" s="105"/>
      <c r="L13" s="478"/>
    </row>
    <row r="14" spans="1:14" ht="13.5" customHeight="1" x14ac:dyDescent="0.15">
      <c r="A14" s="560"/>
      <c r="B14" s="561"/>
      <c r="C14" s="103">
        <f t="shared" si="0"/>
        <v>0</v>
      </c>
      <c r="D14" s="158"/>
      <c r="E14" s="106"/>
      <c r="F14" s="106"/>
      <c r="G14" s="206"/>
      <c r="H14" s="158"/>
      <c r="I14" s="158"/>
      <c r="J14" s="158"/>
      <c r="K14" s="107"/>
      <c r="L14" s="479"/>
    </row>
    <row r="15" spans="1:14" ht="13.5" customHeight="1" x14ac:dyDescent="0.15">
      <c r="A15" s="6" t="s">
        <v>484</v>
      </c>
      <c r="B15" s="358"/>
      <c r="C15" s="101">
        <f t="shared" si="0"/>
        <v>3500</v>
      </c>
      <c r="D15" s="65">
        <f>SUM(D17,D19)</f>
        <v>2900</v>
      </c>
      <c r="E15" s="65">
        <f>SUM(E17,E19)</f>
        <v>0</v>
      </c>
      <c r="F15" s="65">
        <f t="shared" ref="F15:K15" si="1">SUM(F17,F19)</f>
        <v>0</v>
      </c>
      <c r="G15" s="191">
        <f t="shared" si="1"/>
        <v>0</v>
      </c>
      <c r="H15" s="65">
        <f>SUM(H17,H19)</f>
        <v>250</v>
      </c>
      <c r="I15" s="65">
        <f>SUM(I17,I19)</f>
        <v>300</v>
      </c>
      <c r="J15" s="65">
        <f t="shared" si="1"/>
        <v>50</v>
      </c>
      <c r="K15" s="105">
        <f t="shared" si="1"/>
        <v>0</v>
      </c>
      <c r="L15" s="478"/>
    </row>
    <row r="16" spans="1:14" ht="13.5" customHeight="1" x14ac:dyDescent="0.15">
      <c r="A16" s="8"/>
      <c r="B16" s="359"/>
      <c r="C16" s="103">
        <f t="shared" si="0"/>
        <v>0</v>
      </c>
      <c r="D16" s="106">
        <f>SUM(D18,D20)</f>
        <v>0</v>
      </c>
      <c r="E16" s="106"/>
      <c r="F16" s="106"/>
      <c r="G16" s="206"/>
      <c r="H16" s="106">
        <f>SUM(H18,H20)</f>
        <v>0</v>
      </c>
      <c r="I16" s="106">
        <f>SUM(I18,I20)</f>
        <v>0</v>
      </c>
      <c r="J16" s="106">
        <f>SUM(J18,J20)</f>
        <v>0</v>
      </c>
      <c r="K16" s="107"/>
      <c r="L16" s="479"/>
    </row>
    <row r="17" spans="1:12" ht="13.5" customHeight="1" x14ac:dyDescent="0.15">
      <c r="A17" s="6" t="s">
        <v>328</v>
      </c>
      <c r="B17" s="358"/>
      <c r="C17" s="101">
        <f t="shared" si="0"/>
        <v>3050</v>
      </c>
      <c r="D17" s="65">
        <v>2500</v>
      </c>
      <c r="E17" s="65"/>
      <c r="F17" s="65"/>
      <c r="G17" s="191"/>
      <c r="H17" s="65">
        <v>250</v>
      </c>
      <c r="I17" s="65">
        <v>250</v>
      </c>
      <c r="J17" s="65">
        <v>50</v>
      </c>
      <c r="K17" s="105"/>
      <c r="L17" s="478"/>
    </row>
    <row r="18" spans="1:12" ht="13.5" customHeight="1" x14ac:dyDescent="0.15">
      <c r="A18" s="8"/>
      <c r="B18" s="359"/>
      <c r="C18" s="103">
        <f t="shared" si="0"/>
        <v>0</v>
      </c>
      <c r="D18" s="158"/>
      <c r="E18" s="106"/>
      <c r="F18" s="106"/>
      <c r="G18" s="206"/>
      <c r="H18" s="158"/>
      <c r="I18" s="158"/>
      <c r="J18" s="158"/>
      <c r="K18" s="107"/>
      <c r="L18" s="479"/>
    </row>
    <row r="19" spans="1:12" ht="13.5" customHeight="1" x14ac:dyDescent="0.15">
      <c r="A19" s="6" t="s">
        <v>329</v>
      </c>
      <c r="B19" s="358"/>
      <c r="C19" s="101">
        <f t="shared" si="0"/>
        <v>450</v>
      </c>
      <c r="D19" s="70">
        <v>400</v>
      </c>
      <c r="E19" s="70"/>
      <c r="F19" s="70"/>
      <c r="G19" s="113"/>
      <c r="H19" s="70"/>
      <c r="I19" s="65">
        <v>50</v>
      </c>
      <c r="J19" s="70"/>
      <c r="K19" s="102"/>
      <c r="L19" s="478"/>
    </row>
    <row r="20" spans="1:12" ht="13.5" customHeight="1" x14ac:dyDescent="0.15">
      <c r="A20" s="8"/>
      <c r="B20" s="359"/>
      <c r="C20" s="103">
        <f t="shared" si="0"/>
        <v>0</v>
      </c>
      <c r="D20" s="159"/>
      <c r="E20" s="90"/>
      <c r="F20" s="90"/>
      <c r="G20" s="199"/>
      <c r="H20" s="90"/>
      <c r="I20" s="158"/>
      <c r="J20" s="90"/>
      <c r="K20" s="109"/>
      <c r="L20" s="479"/>
    </row>
    <row r="21" spans="1:12" ht="13.5" customHeight="1" x14ac:dyDescent="0.15">
      <c r="A21" s="6" t="s">
        <v>11</v>
      </c>
      <c r="B21" s="358"/>
      <c r="C21" s="101">
        <f t="shared" si="0"/>
        <v>3800</v>
      </c>
      <c r="D21" s="65">
        <v>3300</v>
      </c>
      <c r="E21" s="65"/>
      <c r="F21" s="65"/>
      <c r="G21" s="191"/>
      <c r="H21" s="65">
        <v>200</v>
      </c>
      <c r="I21" s="65">
        <v>250</v>
      </c>
      <c r="J21" s="65">
        <v>50</v>
      </c>
      <c r="K21" s="105"/>
      <c r="L21" s="478"/>
    </row>
    <row r="22" spans="1:12" ht="13.5" customHeight="1" x14ac:dyDescent="0.15">
      <c r="A22" s="8"/>
      <c r="B22" s="359"/>
      <c r="C22" s="103">
        <f t="shared" si="0"/>
        <v>0</v>
      </c>
      <c r="D22" s="158"/>
      <c r="E22" s="106"/>
      <c r="F22" s="106"/>
      <c r="G22" s="206"/>
      <c r="H22" s="158"/>
      <c r="I22" s="158"/>
      <c r="J22" s="158"/>
      <c r="K22" s="107"/>
      <c r="L22" s="479"/>
    </row>
    <row r="23" spans="1:12" ht="13.5" customHeight="1" x14ac:dyDescent="0.15">
      <c r="A23" s="6" t="s">
        <v>485</v>
      </c>
      <c r="B23" s="358"/>
      <c r="C23" s="101">
        <f t="shared" si="0"/>
        <v>3350</v>
      </c>
      <c r="D23" s="65">
        <f>SUM(D25,D27)</f>
        <v>2800</v>
      </c>
      <c r="E23" s="65">
        <f>SUM(E25,E27)</f>
        <v>0</v>
      </c>
      <c r="F23" s="65">
        <f t="shared" ref="F23:K23" si="2">SUM(F25,F27)</f>
        <v>0</v>
      </c>
      <c r="G23" s="191">
        <f t="shared" si="2"/>
        <v>0</v>
      </c>
      <c r="H23" s="65">
        <f>SUM(H25,H27)</f>
        <v>250</v>
      </c>
      <c r="I23" s="65">
        <f>SUM(I25,I27)</f>
        <v>250</v>
      </c>
      <c r="J23" s="65">
        <f t="shared" si="2"/>
        <v>50</v>
      </c>
      <c r="K23" s="105">
        <f t="shared" si="2"/>
        <v>0</v>
      </c>
      <c r="L23" s="478"/>
    </row>
    <row r="24" spans="1:12" ht="13.5" customHeight="1" x14ac:dyDescent="0.15">
      <c r="A24" s="8"/>
      <c r="B24" s="359"/>
      <c r="C24" s="103">
        <f t="shared" si="0"/>
        <v>0</v>
      </c>
      <c r="D24" s="76">
        <f>SUM(D26,D28)</f>
        <v>0</v>
      </c>
      <c r="E24" s="90"/>
      <c r="F24" s="90"/>
      <c r="G24" s="199"/>
      <c r="H24" s="90">
        <f>SUM(H26,H28)</f>
        <v>0</v>
      </c>
      <c r="I24" s="90">
        <f>SUM(I26,I28)</f>
        <v>0</v>
      </c>
      <c r="J24" s="90">
        <f>SUM(J26,J28)</f>
        <v>0</v>
      </c>
      <c r="K24" s="110">
        <f>SUM(K28,K26)</f>
        <v>0</v>
      </c>
      <c r="L24" s="479"/>
    </row>
    <row r="25" spans="1:12" ht="13.5" customHeight="1" x14ac:dyDescent="0.15">
      <c r="A25" s="6" t="s">
        <v>12</v>
      </c>
      <c r="B25" s="358"/>
      <c r="C25" s="101">
        <f t="shared" si="0"/>
        <v>2000</v>
      </c>
      <c r="D25" s="65">
        <v>1650</v>
      </c>
      <c r="E25" s="65"/>
      <c r="F25" s="65"/>
      <c r="G25" s="191"/>
      <c r="H25" s="65">
        <v>150</v>
      </c>
      <c r="I25" s="65">
        <v>150</v>
      </c>
      <c r="J25" s="65">
        <v>50</v>
      </c>
      <c r="K25" s="105"/>
      <c r="L25" s="478"/>
    </row>
    <row r="26" spans="1:12" ht="13.5" customHeight="1" x14ac:dyDescent="0.15">
      <c r="A26" s="8"/>
      <c r="B26" s="359"/>
      <c r="C26" s="103">
        <f t="shared" si="0"/>
        <v>0</v>
      </c>
      <c r="D26" s="157"/>
      <c r="E26" s="106"/>
      <c r="F26" s="106"/>
      <c r="G26" s="206"/>
      <c r="H26" s="158"/>
      <c r="I26" s="158"/>
      <c r="J26" s="158"/>
      <c r="K26" s="107"/>
      <c r="L26" s="479"/>
    </row>
    <row r="27" spans="1:12" ht="13.5" customHeight="1" x14ac:dyDescent="0.15">
      <c r="A27" s="6" t="s">
        <v>13</v>
      </c>
      <c r="B27" s="358"/>
      <c r="C27" s="101">
        <f t="shared" si="0"/>
        <v>1350</v>
      </c>
      <c r="D27" s="65">
        <v>1150</v>
      </c>
      <c r="E27" s="65"/>
      <c r="F27" s="65"/>
      <c r="G27" s="191"/>
      <c r="H27" s="65">
        <v>100</v>
      </c>
      <c r="I27" s="65">
        <v>100</v>
      </c>
      <c r="J27" s="65"/>
      <c r="K27" s="105"/>
      <c r="L27" s="478"/>
    </row>
    <row r="28" spans="1:12" ht="13.5" customHeight="1" x14ac:dyDescent="0.15">
      <c r="A28" s="8"/>
      <c r="B28" s="359"/>
      <c r="C28" s="103">
        <f t="shared" si="0"/>
        <v>0</v>
      </c>
      <c r="D28" s="157"/>
      <c r="E28" s="106"/>
      <c r="F28" s="106"/>
      <c r="G28" s="206"/>
      <c r="H28" s="158"/>
      <c r="I28" s="158"/>
      <c r="J28" s="106"/>
      <c r="K28" s="107"/>
      <c r="L28" s="479"/>
    </row>
    <row r="29" spans="1:12" ht="13.5" customHeight="1" x14ac:dyDescent="0.15">
      <c r="A29" s="6" t="s">
        <v>486</v>
      </c>
      <c r="B29" s="358"/>
      <c r="C29" s="101">
        <f t="shared" si="0"/>
        <v>2650</v>
      </c>
      <c r="D29" s="70">
        <v>2350</v>
      </c>
      <c r="E29" s="70"/>
      <c r="F29" s="70"/>
      <c r="G29" s="113"/>
      <c r="H29" s="70">
        <v>250</v>
      </c>
      <c r="I29" s="70"/>
      <c r="J29" s="70">
        <v>50</v>
      </c>
      <c r="K29" s="102"/>
      <c r="L29" s="478"/>
    </row>
    <row r="30" spans="1:12" ht="13.5" customHeight="1" x14ac:dyDescent="0.15">
      <c r="A30" s="8"/>
      <c r="B30" s="359"/>
      <c r="C30" s="103">
        <f t="shared" si="0"/>
        <v>0</v>
      </c>
      <c r="D30" s="357"/>
      <c r="E30" s="90"/>
      <c r="F30" s="90"/>
      <c r="G30" s="199"/>
      <c r="H30" s="159"/>
      <c r="I30" s="90"/>
      <c r="J30" s="159"/>
      <c r="K30" s="109"/>
      <c r="L30" s="479"/>
    </row>
    <row r="31" spans="1:12" ht="13.5" customHeight="1" x14ac:dyDescent="0.15">
      <c r="A31" s="6" t="s">
        <v>487</v>
      </c>
      <c r="B31" s="358"/>
      <c r="C31" s="101">
        <f t="shared" si="0"/>
        <v>2650</v>
      </c>
      <c r="D31" s="65">
        <v>2250</v>
      </c>
      <c r="E31" s="65"/>
      <c r="F31" s="65"/>
      <c r="G31" s="191"/>
      <c r="H31" s="65">
        <v>150</v>
      </c>
      <c r="I31" s="65">
        <v>200</v>
      </c>
      <c r="J31" s="65">
        <v>50</v>
      </c>
      <c r="K31" s="105"/>
      <c r="L31" s="478"/>
    </row>
    <row r="32" spans="1:12" ht="13.5" customHeight="1" x14ac:dyDescent="0.15">
      <c r="A32" s="8"/>
      <c r="B32" s="359"/>
      <c r="C32" s="103">
        <f t="shared" si="0"/>
        <v>0</v>
      </c>
      <c r="D32" s="157"/>
      <c r="E32" s="106"/>
      <c r="F32" s="106"/>
      <c r="G32" s="206"/>
      <c r="H32" s="158"/>
      <c r="I32" s="158"/>
      <c r="J32" s="158"/>
      <c r="K32" s="107"/>
      <c r="L32" s="479"/>
    </row>
    <row r="33" spans="1:12" ht="13.5" customHeight="1" x14ac:dyDescent="0.15">
      <c r="A33" s="6" t="s">
        <v>14</v>
      </c>
      <c r="B33" s="358"/>
      <c r="C33" s="101">
        <f t="shared" si="0"/>
        <v>2850</v>
      </c>
      <c r="D33" s="70"/>
      <c r="E33" s="70">
        <v>1850</v>
      </c>
      <c r="F33" s="70"/>
      <c r="G33" s="113">
        <v>950</v>
      </c>
      <c r="H33" s="70"/>
      <c r="I33" s="113">
        <v>50</v>
      </c>
      <c r="J33" s="70"/>
      <c r="K33" s="102"/>
      <c r="L33" s="478" t="s">
        <v>531</v>
      </c>
    </row>
    <row r="34" spans="1:12" ht="13.5" customHeight="1" x14ac:dyDescent="0.15">
      <c r="A34" s="8"/>
      <c r="B34" s="359"/>
      <c r="C34" s="103">
        <f t="shared" si="0"/>
        <v>0</v>
      </c>
      <c r="D34" s="90"/>
      <c r="E34" s="159"/>
      <c r="F34" s="90"/>
      <c r="G34" s="205"/>
      <c r="H34" s="90"/>
      <c r="I34" s="205"/>
      <c r="J34" s="90"/>
      <c r="K34" s="109"/>
      <c r="L34" s="479"/>
    </row>
    <row r="35" spans="1:12" ht="13.5" customHeight="1" x14ac:dyDescent="0.15">
      <c r="A35" s="6" t="s">
        <v>15</v>
      </c>
      <c r="B35" s="358"/>
      <c r="C35" s="101">
        <f t="shared" si="0"/>
        <v>4300</v>
      </c>
      <c r="D35" s="65"/>
      <c r="E35" s="65">
        <v>3250</v>
      </c>
      <c r="F35" s="65"/>
      <c r="G35" s="191">
        <v>850</v>
      </c>
      <c r="H35" s="65"/>
      <c r="I35" s="65">
        <v>200</v>
      </c>
      <c r="J35" s="65"/>
      <c r="K35" s="105"/>
      <c r="L35" s="478" t="s">
        <v>374</v>
      </c>
    </row>
    <row r="36" spans="1:12" ht="13.5" customHeight="1" x14ac:dyDescent="0.15">
      <c r="A36" s="8"/>
      <c r="B36" s="359"/>
      <c r="C36" s="103">
        <f t="shared" si="0"/>
        <v>0</v>
      </c>
      <c r="D36" s="106"/>
      <c r="E36" s="158"/>
      <c r="F36" s="106"/>
      <c r="G36" s="207"/>
      <c r="H36" s="106"/>
      <c r="I36" s="158"/>
      <c r="J36" s="106"/>
      <c r="K36" s="107"/>
      <c r="L36" s="479"/>
    </row>
    <row r="37" spans="1:12" ht="13.5" customHeight="1" x14ac:dyDescent="0.15">
      <c r="A37" s="6" t="s">
        <v>598</v>
      </c>
      <c r="B37" s="358"/>
      <c r="C37" s="101">
        <f t="shared" si="0"/>
        <v>4550</v>
      </c>
      <c r="D37" s="70"/>
      <c r="E37" s="70">
        <v>3550</v>
      </c>
      <c r="F37" s="70"/>
      <c r="G37" s="113">
        <v>1000</v>
      </c>
      <c r="H37" s="70"/>
      <c r="I37" s="70"/>
      <c r="J37" s="70"/>
      <c r="K37" s="102"/>
      <c r="L37" s="478"/>
    </row>
    <row r="38" spans="1:12" ht="13.5" customHeight="1" x14ac:dyDescent="0.15">
      <c r="A38" s="8"/>
      <c r="B38" s="359"/>
      <c r="C38" s="103">
        <f t="shared" si="0"/>
        <v>0</v>
      </c>
      <c r="D38" s="90"/>
      <c r="E38" s="159"/>
      <c r="F38" s="90"/>
      <c r="G38" s="205"/>
      <c r="H38" s="90"/>
      <c r="I38" s="90"/>
      <c r="J38" s="90"/>
      <c r="K38" s="109"/>
      <c r="L38" s="479"/>
    </row>
    <row r="39" spans="1:12" ht="13.5" customHeight="1" x14ac:dyDescent="0.15">
      <c r="A39" s="6" t="s">
        <v>270</v>
      </c>
      <c r="B39" s="358"/>
      <c r="C39" s="101">
        <f t="shared" si="0"/>
        <v>2350</v>
      </c>
      <c r="D39" s="65"/>
      <c r="E39" s="65">
        <v>1650</v>
      </c>
      <c r="F39" s="65"/>
      <c r="G39" s="191">
        <v>700</v>
      </c>
      <c r="H39" s="65"/>
      <c r="I39" s="65"/>
      <c r="J39" s="65"/>
      <c r="K39" s="105"/>
      <c r="L39" s="478"/>
    </row>
    <row r="40" spans="1:12" ht="13.5" customHeight="1" x14ac:dyDescent="0.15">
      <c r="A40" s="8"/>
      <c r="B40" s="359"/>
      <c r="C40" s="103">
        <f t="shared" si="0"/>
        <v>0</v>
      </c>
      <c r="D40" s="106"/>
      <c r="E40" s="158"/>
      <c r="F40" s="106"/>
      <c r="G40" s="207"/>
      <c r="H40" s="106"/>
      <c r="I40" s="106"/>
      <c r="J40" s="106"/>
      <c r="K40" s="107"/>
      <c r="L40" s="479"/>
    </row>
    <row r="41" spans="1:12" ht="13.5" customHeight="1" x14ac:dyDescent="0.15">
      <c r="A41" s="6" t="s">
        <v>16</v>
      </c>
      <c r="B41" s="358"/>
      <c r="C41" s="101">
        <f t="shared" si="0"/>
        <v>2500</v>
      </c>
      <c r="D41" s="70"/>
      <c r="E41" s="70">
        <v>1900</v>
      </c>
      <c r="F41" s="70"/>
      <c r="G41" s="113">
        <v>600</v>
      </c>
      <c r="H41" s="70"/>
      <c r="I41" s="70"/>
      <c r="J41" s="70"/>
      <c r="K41" s="102"/>
      <c r="L41" s="478"/>
    </row>
    <row r="42" spans="1:12" ht="13.5" customHeight="1" x14ac:dyDescent="0.15">
      <c r="A42" s="8"/>
      <c r="B42" s="359"/>
      <c r="C42" s="103">
        <f t="shared" si="0"/>
        <v>0</v>
      </c>
      <c r="D42" s="90"/>
      <c r="E42" s="159"/>
      <c r="F42" s="90"/>
      <c r="G42" s="205"/>
      <c r="H42" s="90"/>
      <c r="I42" s="90"/>
      <c r="J42" s="90"/>
      <c r="K42" s="109"/>
      <c r="L42" s="479"/>
    </row>
    <row r="43" spans="1:12" ht="13.5" customHeight="1" x14ac:dyDescent="0.15">
      <c r="A43" s="6" t="s">
        <v>600</v>
      </c>
      <c r="B43" s="358"/>
      <c r="C43" s="101">
        <f t="shared" si="0"/>
        <v>4450</v>
      </c>
      <c r="D43" s="70"/>
      <c r="E43" s="70">
        <v>3550</v>
      </c>
      <c r="F43" s="70"/>
      <c r="G43" s="113">
        <v>900</v>
      </c>
      <c r="H43" s="70"/>
      <c r="I43" s="70"/>
      <c r="J43" s="70"/>
      <c r="K43" s="102"/>
      <c r="L43" s="478" t="s">
        <v>601</v>
      </c>
    </row>
    <row r="44" spans="1:12" ht="13.5" customHeight="1" x14ac:dyDescent="0.15">
      <c r="A44" s="8"/>
      <c r="B44" s="359"/>
      <c r="C44" s="103">
        <f t="shared" si="0"/>
        <v>0</v>
      </c>
      <c r="D44" s="90"/>
      <c r="E44" s="159"/>
      <c r="F44" s="90"/>
      <c r="G44" s="205"/>
      <c r="H44" s="90"/>
      <c r="I44" s="90"/>
      <c r="J44" s="90"/>
      <c r="K44" s="109"/>
      <c r="L44" s="479"/>
    </row>
    <row r="45" spans="1:12" ht="13.5" customHeight="1" x14ac:dyDescent="0.15">
      <c r="A45" s="6" t="s">
        <v>17</v>
      </c>
      <c r="B45" s="358"/>
      <c r="C45" s="101">
        <f t="shared" si="0"/>
        <v>2150</v>
      </c>
      <c r="D45" s="65"/>
      <c r="E45" s="65">
        <v>1550</v>
      </c>
      <c r="F45" s="65"/>
      <c r="G45" s="191">
        <v>550</v>
      </c>
      <c r="H45" s="65"/>
      <c r="I45" s="65"/>
      <c r="J45" s="65"/>
      <c r="K45" s="105">
        <v>50</v>
      </c>
      <c r="L45" s="478"/>
    </row>
    <row r="46" spans="1:12" ht="13.5" customHeight="1" x14ac:dyDescent="0.15">
      <c r="A46" s="8"/>
      <c r="B46" s="359"/>
      <c r="C46" s="103">
        <f t="shared" si="0"/>
        <v>0</v>
      </c>
      <c r="D46" s="106"/>
      <c r="E46" s="158"/>
      <c r="F46" s="106"/>
      <c r="G46" s="207"/>
      <c r="H46" s="106"/>
      <c r="I46" s="106"/>
      <c r="J46" s="106"/>
      <c r="K46" s="160"/>
      <c r="L46" s="479"/>
    </row>
    <row r="47" spans="1:12" ht="13.5" customHeight="1" x14ac:dyDescent="0.15">
      <c r="A47" s="6" t="s">
        <v>368</v>
      </c>
      <c r="B47" s="358"/>
      <c r="C47" s="101">
        <f t="shared" si="0"/>
        <v>2550</v>
      </c>
      <c r="D47" s="70"/>
      <c r="E47" s="70">
        <v>1600</v>
      </c>
      <c r="F47" s="70"/>
      <c r="G47" s="113">
        <v>950</v>
      </c>
      <c r="H47" s="70"/>
      <c r="I47" s="70"/>
      <c r="J47" s="70"/>
      <c r="K47" s="102"/>
      <c r="L47" s="478"/>
    </row>
    <row r="48" spans="1:12" ht="13.5" customHeight="1" x14ac:dyDescent="0.15">
      <c r="A48" s="8"/>
      <c r="B48" s="359"/>
      <c r="C48" s="103">
        <f t="shared" si="0"/>
        <v>0</v>
      </c>
      <c r="D48" s="90"/>
      <c r="E48" s="159"/>
      <c r="F48" s="90"/>
      <c r="G48" s="205"/>
      <c r="H48" s="90"/>
      <c r="I48" s="90"/>
      <c r="J48" s="90"/>
      <c r="K48" s="109"/>
      <c r="L48" s="479"/>
    </row>
    <row r="49" spans="1:23" ht="13.5" customHeight="1" x14ac:dyDescent="0.15">
      <c r="A49" s="6" t="s">
        <v>502</v>
      </c>
      <c r="B49" s="358"/>
      <c r="C49" s="101">
        <f t="shared" si="0"/>
        <v>3200</v>
      </c>
      <c r="D49" s="65"/>
      <c r="E49" s="65">
        <v>650</v>
      </c>
      <c r="F49" s="65">
        <v>2550</v>
      </c>
      <c r="G49" s="191"/>
      <c r="H49" s="65"/>
      <c r="I49" s="65"/>
      <c r="J49" s="65"/>
      <c r="K49" s="105"/>
      <c r="L49" s="478"/>
    </row>
    <row r="50" spans="1:23" ht="13.5" customHeight="1" x14ac:dyDescent="0.15">
      <c r="A50" s="8"/>
      <c r="B50" s="359"/>
      <c r="C50" s="103">
        <f t="shared" si="0"/>
        <v>0</v>
      </c>
      <c r="D50" s="106"/>
      <c r="E50" s="158"/>
      <c r="F50" s="158"/>
      <c r="G50" s="206"/>
      <c r="H50" s="106"/>
      <c r="I50" s="106"/>
      <c r="J50" s="106"/>
      <c r="K50" s="107"/>
      <c r="L50" s="479"/>
    </row>
    <row r="51" spans="1:23" ht="13.5" customHeight="1" x14ac:dyDescent="0.15">
      <c r="A51" s="6" t="s">
        <v>18</v>
      </c>
      <c r="B51" s="358"/>
      <c r="C51" s="101">
        <f t="shared" si="0"/>
        <v>2600</v>
      </c>
      <c r="D51" s="70"/>
      <c r="E51" s="70">
        <v>200</v>
      </c>
      <c r="F51" s="70">
        <v>2400</v>
      </c>
      <c r="G51" s="113"/>
      <c r="H51" s="70"/>
      <c r="I51" s="70"/>
      <c r="J51" s="70"/>
      <c r="K51" s="102"/>
      <c r="L51" s="478"/>
    </row>
    <row r="52" spans="1:23" ht="13.5" customHeight="1" x14ac:dyDescent="0.15">
      <c r="A52" s="8"/>
      <c r="B52" s="359"/>
      <c r="C52" s="103">
        <f t="shared" si="0"/>
        <v>0</v>
      </c>
      <c r="D52" s="90"/>
      <c r="E52" s="159"/>
      <c r="F52" s="159"/>
      <c r="G52" s="199"/>
      <c r="H52" s="90"/>
      <c r="I52" s="90"/>
      <c r="J52" s="90"/>
      <c r="K52" s="109"/>
      <c r="L52" s="479"/>
    </row>
    <row r="53" spans="1:23" ht="13.5" customHeight="1" x14ac:dyDescent="0.15">
      <c r="A53" s="6" t="s">
        <v>19</v>
      </c>
      <c r="B53" s="358"/>
      <c r="C53" s="101">
        <f t="shared" si="0"/>
        <v>2150</v>
      </c>
      <c r="D53" s="65"/>
      <c r="E53" s="65">
        <v>750</v>
      </c>
      <c r="F53" s="65">
        <v>1400</v>
      </c>
      <c r="G53" s="191"/>
      <c r="H53" s="65"/>
      <c r="I53" s="65"/>
      <c r="J53" s="65"/>
      <c r="K53" s="105"/>
      <c r="L53" s="478" t="s">
        <v>369</v>
      </c>
    </row>
    <row r="54" spans="1:23" ht="13.5" customHeight="1" x14ac:dyDescent="0.15">
      <c r="A54" s="8"/>
      <c r="B54" s="359"/>
      <c r="C54" s="103">
        <f t="shared" si="0"/>
        <v>0</v>
      </c>
      <c r="D54" s="90"/>
      <c r="E54" s="159"/>
      <c r="F54" s="159"/>
      <c r="G54" s="199"/>
      <c r="H54" s="90"/>
      <c r="I54" s="90"/>
      <c r="J54" s="90"/>
      <c r="K54" s="109"/>
      <c r="L54" s="479"/>
    </row>
    <row r="55" spans="1:23" ht="17.25" customHeight="1" x14ac:dyDescent="0.15">
      <c r="A55" s="531" t="s">
        <v>0</v>
      </c>
      <c r="B55" s="531"/>
      <c r="C55" s="416" t="str">
        <f>市郡別合計!$B$1</f>
        <v>Ver.1.01</v>
      </c>
      <c r="D55" s="511" t="s">
        <v>352</v>
      </c>
      <c r="E55" s="511"/>
      <c r="F55" s="511"/>
      <c r="G55" s="415" t="s">
        <v>645</v>
      </c>
      <c r="H55" s="414"/>
      <c r="I55" s="414"/>
      <c r="J55" s="414"/>
      <c r="K55" s="417"/>
      <c r="L55" s="351" t="str">
        <f>市郡別合計!$I$1</f>
        <v>2023/09/01 改定部数</v>
      </c>
      <c r="N55" s="413"/>
    </row>
    <row r="56" spans="1:23" ht="13.5" customHeight="1" x14ac:dyDescent="0.15">
      <c r="A56" s="504" t="s">
        <v>260</v>
      </c>
      <c r="B56" s="505"/>
      <c r="C56" s="505"/>
      <c r="D56" s="506"/>
      <c r="E56" s="471" t="s">
        <v>255</v>
      </c>
      <c r="F56" s="472"/>
      <c r="G56" s="472"/>
      <c r="H56" s="473"/>
      <c r="I56" s="480" t="s">
        <v>285</v>
      </c>
      <c r="J56" s="481"/>
      <c r="K56" s="482"/>
      <c r="L56" s="353" t="s">
        <v>259</v>
      </c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</row>
    <row r="57" spans="1:23" ht="13.5" customHeight="1" x14ac:dyDescent="0.15">
      <c r="A57" s="498">
        <f>市郡別合計!$A$3</f>
        <v>0</v>
      </c>
      <c r="B57" s="499"/>
      <c r="C57" s="499"/>
      <c r="D57" s="500"/>
      <c r="E57" s="525">
        <f>市郡別合計!$C$3</f>
        <v>0</v>
      </c>
      <c r="F57" s="526"/>
      <c r="G57" s="526"/>
      <c r="H57" s="527"/>
      <c r="I57" s="483">
        <f>市郡別合計!$F$3</f>
        <v>0</v>
      </c>
      <c r="J57" s="484"/>
      <c r="K57" s="485"/>
      <c r="L57" s="516">
        <f>市郡別合計!$I$3</f>
        <v>0</v>
      </c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</row>
    <row r="58" spans="1:23" ht="13.5" customHeight="1" x14ac:dyDescent="0.15">
      <c r="A58" s="501"/>
      <c r="B58" s="502"/>
      <c r="C58" s="502"/>
      <c r="D58" s="503"/>
      <c r="E58" s="528"/>
      <c r="F58" s="529"/>
      <c r="G58" s="529"/>
      <c r="H58" s="530"/>
      <c r="I58" s="486"/>
      <c r="J58" s="487"/>
      <c r="K58" s="488"/>
      <c r="L58" s="517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</row>
    <row r="59" spans="1:23" ht="13.5" customHeight="1" x14ac:dyDescent="0.15">
      <c r="A59" s="551" t="s">
        <v>261</v>
      </c>
      <c r="B59" s="552"/>
      <c r="C59" s="552"/>
      <c r="D59" s="552"/>
      <c r="E59" s="553"/>
      <c r="F59" s="489" t="s">
        <v>262</v>
      </c>
      <c r="G59" s="490"/>
      <c r="H59" s="490"/>
      <c r="I59" s="490"/>
      <c r="J59" s="491"/>
      <c r="K59" s="13" t="s">
        <v>257</v>
      </c>
      <c r="L59" s="354" t="s">
        <v>258</v>
      </c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</row>
    <row r="60" spans="1:23" ht="13.5" customHeight="1" x14ac:dyDescent="0.15">
      <c r="A60" s="492">
        <f>市郡別合計!$A$6</f>
        <v>0</v>
      </c>
      <c r="B60" s="493"/>
      <c r="C60" s="493"/>
      <c r="D60" s="493"/>
      <c r="E60" s="494"/>
      <c r="F60" s="545">
        <f>市郡別合計!$D$6</f>
        <v>0</v>
      </c>
      <c r="G60" s="546"/>
      <c r="H60" s="546"/>
      <c r="I60" s="546"/>
      <c r="J60" s="547"/>
      <c r="K60" s="474">
        <f>市郡別合計!$G$6</f>
        <v>0</v>
      </c>
      <c r="L60" s="476">
        <f>市郡別合計!$H$6</f>
        <v>0</v>
      </c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</row>
    <row r="61" spans="1:23" ht="13.5" customHeight="1" x14ac:dyDescent="0.15">
      <c r="A61" s="495"/>
      <c r="B61" s="496"/>
      <c r="C61" s="496"/>
      <c r="D61" s="496"/>
      <c r="E61" s="497"/>
      <c r="F61" s="548"/>
      <c r="G61" s="549"/>
      <c r="H61" s="549"/>
      <c r="I61" s="549"/>
      <c r="J61" s="550"/>
      <c r="K61" s="475"/>
      <c r="L61" s="477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</row>
    <row r="62" spans="1:23" ht="8.25" customHeight="1" x14ac:dyDescent="0.15">
      <c r="A62" s="2"/>
    </row>
    <row r="63" spans="1:23" ht="13.5" customHeight="1" x14ac:dyDescent="0.15">
      <c r="A63" s="523" t="s">
        <v>1</v>
      </c>
      <c r="B63" s="524"/>
      <c r="C63" s="3" t="s">
        <v>2</v>
      </c>
      <c r="D63" s="4" t="s">
        <v>4</v>
      </c>
      <c r="E63" s="4" t="s">
        <v>7</v>
      </c>
      <c r="F63" s="4" t="s">
        <v>5</v>
      </c>
      <c r="G63" s="204" t="s">
        <v>6</v>
      </c>
      <c r="H63" s="4" t="s">
        <v>3</v>
      </c>
      <c r="I63" s="4" t="s">
        <v>8</v>
      </c>
      <c r="J63" s="4" t="s">
        <v>518</v>
      </c>
      <c r="K63" s="5" t="s">
        <v>9</v>
      </c>
      <c r="L63" s="5" t="s">
        <v>445</v>
      </c>
    </row>
    <row r="64" spans="1:23" ht="13.5" customHeight="1" x14ac:dyDescent="0.15">
      <c r="A64" s="6" t="s">
        <v>488</v>
      </c>
      <c r="B64" s="383"/>
      <c r="C64" s="101">
        <f t="shared" ref="C64:C89" si="3">SUM(D64:K64)</f>
        <v>4050</v>
      </c>
      <c r="D64" s="70">
        <v>3450</v>
      </c>
      <c r="E64" s="70"/>
      <c r="F64" s="70"/>
      <c r="G64" s="113"/>
      <c r="H64" s="70">
        <v>300</v>
      </c>
      <c r="I64" s="70">
        <v>250</v>
      </c>
      <c r="J64" s="70">
        <v>50</v>
      </c>
      <c r="K64" s="102"/>
      <c r="L64" s="478"/>
    </row>
    <row r="65" spans="1:12" ht="13.5" customHeight="1" x14ac:dyDescent="0.15">
      <c r="A65" s="384"/>
      <c r="B65" s="383"/>
      <c r="C65" s="103">
        <f t="shared" si="3"/>
        <v>0</v>
      </c>
      <c r="D65" s="159"/>
      <c r="E65" s="90"/>
      <c r="F65" s="90"/>
      <c r="G65" s="199"/>
      <c r="H65" s="159"/>
      <c r="I65" s="159"/>
      <c r="J65" s="159"/>
      <c r="K65" s="109"/>
      <c r="L65" s="479"/>
    </row>
    <row r="66" spans="1:12" ht="13.5" customHeight="1" x14ac:dyDescent="0.15">
      <c r="A66" s="6" t="s">
        <v>489</v>
      </c>
      <c r="B66" s="358"/>
      <c r="C66" s="101">
        <f t="shared" si="3"/>
        <v>3400</v>
      </c>
      <c r="D66" s="70">
        <v>2950</v>
      </c>
      <c r="E66" s="70"/>
      <c r="F66" s="70"/>
      <c r="G66" s="113"/>
      <c r="H66" s="70">
        <v>200</v>
      </c>
      <c r="I66" s="70">
        <v>200</v>
      </c>
      <c r="J66" s="70">
        <v>50</v>
      </c>
      <c r="K66" s="102"/>
      <c r="L66" s="478" t="s">
        <v>369</v>
      </c>
    </row>
    <row r="67" spans="1:12" ht="13.5" customHeight="1" x14ac:dyDescent="0.15">
      <c r="A67" s="8"/>
      <c r="B67" s="359"/>
      <c r="C67" s="103">
        <f t="shared" si="3"/>
        <v>0</v>
      </c>
      <c r="D67" s="159"/>
      <c r="E67" s="90"/>
      <c r="F67" s="90"/>
      <c r="G67" s="199"/>
      <c r="H67" s="159"/>
      <c r="I67" s="159"/>
      <c r="J67" s="159"/>
      <c r="K67" s="109"/>
      <c r="L67" s="479"/>
    </row>
    <row r="68" spans="1:12" ht="13.5" customHeight="1" x14ac:dyDescent="0.15">
      <c r="A68" s="6" t="s">
        <v>648</v>
      </c>
      <c r="B68" s="358"/>
      <c r="C68" s="101">
        <f t="shared" si="3"/>
        <v>3400</v>
      </c>
      <c r="D68" s="65"/>
      <c r="E68" s="65">
        <v>2200</v>
      </c>
      <c r="F68" s="65"/>
      <c r="G68" s="191">
        <v>1200</v>
      </c>
      <c r="H68" s="65"/>
      <c r="I68" s="65"/>
      <c r="J68" s="65"/>
      <c r="K68" s="105"/>
      <c r="L68" s="478" t="s">
        <v>369</v>
      </c>
    </row>
    <row r="69" spans="1:12" ht="13.5" customHeight="1" x14ac:dyDescent="0.15">
      <c r="A69" s="8"/>
      <c r="B69" s="359"/>
      <c r="C69" s="103">
        <f t="shared" si="3"/>
        <v>0</v>
      </c>
      <c r="D69" s="106"/>
      <c r="E69" s="158"/>
      <c r="F69" s="106"/>
      <c r="G69" s="207"/>
      <c r="H69" s="106"/>
      <c r="I69" s="106"/>
      <c r="J69" s="106"/>
      <c r="K69" s="107"/>
      <c r="L69" s="479"/>
    </row>
    <row r="70" spans="1:12" ht="13.5" customHeight="1" x14ac:dyDescent="0.15">
      <c r="A70" s="6" t="s">
        <v>490</v>
      </c>
      <c r="B70" s="358"/>
      <c r="C70" s="101">
        <f t="shared" si="3"/>
        <v>1200</v>
      </c>
      <c r="D70" s="65">
        <v>1050</v>
      </c>
      <c r="E70" s="65"/>
      <c r="F70" s="65"/>
      <c r="G70" s="191"/>
      <c r="H70" s="65">
        <v>100</v>
      </c>
      <c r="I70" s="65">
        <v>50</v>
      </c>
      <c r="J70" s="65"/>
      <c r="K70" s="105"/>
      <c r="L70" s="478"/>
    </row>
    <row r="71" spans="1:12" ht="13.5" customHeight="1" x14ac:dyDescent="0.15">
      <c r="A71" s="8"/>
      <c r="B71" s="359"/>
      <c r="C71" s="103">
        <f t="shared" si="3"/>
        <v>0</v>
      </c>
      <c r="D71" s="158"/>
      <c r="E71" s="106"/>
      <c r="F71" s="106"/>
      <c r="G71" s="206"/>
      <c r="H71" s="158"/>
      <c r="I71" s="158"/>
      <c r="J71" s="106"/>
      <c r="K71" s="107"/>
      <c r="L71" s="479"/>
    </row>
    <row r="72" spans="1:12" ht="13.5" customHeight="1" x14ac:dyDescent="0.15">
      <c r="A72" s="6" t="s">
        <v>21</v>
      </c>
      <c r="B72" s="358"/>
      <c r="C72" s="101">
        <f t="shared" si="3"/>
        <v>750</v>
      </c>
      <c r="D72" s="70"/>
      <c r="E72" s="70">
        <v>650</v>
      </c>
      <c r="F72" s="70"/>
      <c r="G72" s="113">
        <v>100</v>
      </c>
      <c r="H72" s="70"/>
      <c r="I72" s="70"/>
      <c r="J72" s="70"/>
      <c r="K72" s="102"/>
      <c r="L72" s="478"/>
    </row>
    <row r="73" spans="1:12" ht="13.5" customHeight="1" x14ac:dyDescent="0.15">
      <c r="A73" s="8"/>
      <c r="B73" s="359"/>
      <c r="C73" s="103">
        <f t="shared" si="3"/>
        <v>0</v>
      </c>
      <c r="D73" s="90"/>
      <c r="E73" s="159"/>
      <c r="F73" s="90"/>
      <c r="G73" s="205"/>
      <c r="H73" s="90"/>
      <c r="I73" s="90"/>
      <c r="J73" s="90"/>
      <c r="K73" s="109"/>
      <c r="L73" s="479"/>
    </row>
    <row r="74" spans="1:12" ht="13.5" customHeight="1" x14ac:dyDescent="0.15">
      <c r="A74" s="6" t="s">
        <v>491</v>
      </c>
      <c r="B74" s="358"/>
      <c r="C74" s="101">
        <f t="shared" si="3"/>
        <v>1200</v>
      </c>
      <c r="D74" s="65">
        <v>950</v>
      </c>
      <c r="E74" s="65"/>
      <c r="F74" s="65">
        <v>100</v>
      </c>
      <c r="G74" s="191"/>
      <c r="H74" s="65">
        <v>50</v>
      </c>
      <c r="I74" s="65">
        <v>100</v>
      </c>
      <c r="J74" s="65"/>
      <c r="K74" s="105"/>
      <c r="L74" s="478"/>
    </row>
    <row r="75" spans="1:12" ht="13.5" customHeight="1" x14ac:dyDescent="0.15">
      <c r="A75" s="8"/>
      <c r="B75" s="359"/>
      <c r="C75" s="103">
        <f t="shared" si="3"/>
        <v>0</v>
      </c>
      <c r="D75" s="158"/>
      <c r="E75" s="106"/>
      <c r="F75" s="158"/>
      <c r="G75" s="206"/>
      <c r="H75" s="158"/>
      <c r="I75" s="158"/>
      <c r="J75" s="106">
        <v>0</v>
      </c>
      <c r="K75" s="107"/>
      <c r="L75" s="479"/>
    </row>
    <row r="76" spans="1:12" ht="13.5" customHeight="1" x14ac:dyDescent="0.15">
      <c r="A76" s="6" t="s">
        <v>521</v>
      </c>
      <c r="B76" s="358"/>
      <c r="C76" s="101">
        <f t="shared" si="3"/>
        <v>1950</v>
      </c>
      <c r="D76" s="70">
        <v>1300</v>
      </c>
      <c r="E76" s="70">
        <v>350</v>
      </c>
      <c r="F76" s="70">
        <v>100</v>
      </c>
      <c r="G76" s="113">
        <v>100</v>
      </c>
      <c r="H76" s="70">
        <v>50</v>
      </c>
      <c r="I76" s="70">
        <v>50</v>
      </c>
      <c r="J76" s="70"/>
      <c r="K76" s="102"/>
      <c r="L76" s="478" t="s">
        <v>375</v>
      </c>
    </row>
    <row r="77" spans="1:12" ht="13.5" customHeight="1" x14ac:dyDescent="0.15">
      <c r="A77" s="8"/>
      <c r="B77" s="359"/>
      <c r="C77" s="103">
        <f t="shared" si="3"/>
        <v>0</v>
      </c>
      <c r="D77" s="159"/>
      <c r="E77" s="159"/>
      <c r="F77" s="159"/>
      <c r="G77" s="205"/>
      <c r="H77" s="159"/>
      <c r="I77" s="159"/>
      <c r="J77" s="90"/>
      <c r="K77" s="109"/>
      <c r="L77" s="479"/>
    </row>
    <row r="78" spans="1:12" ht="13.5" customHeight="1" x14ac:dyDescent="0.15">
      <c r="A78" s="6" t="s">
        <v>230</v>
      </c>
      <c r="B78" s="358"/>
      <c r="C78" s="101">
        <f t="shared" si="3"/>
        <v>2050</v>
      </c>
      <c r="D78" s="65">
        <v>1200</v>
      </c>
      <c r="E78" s="65">
        <v>600</v>
      </c>
      <c r="F78" s="65">
        <v>100</v>
      </c>
      <c r="G78" s="191">
        <v>50</v>
      </c>
      <c r="H78" s="65">
        <v>50</v>
      </c>
      <c r="I78" s="65">
        <v>50</v>
      </c>
      <c r="J78" s="65"/>
      <c r="K78" s="105"/>
      <c r="L78" s="478"/>
    </row>
    <row r="79" spans="1:12" ht="13.5" customHeight="1" x14ac:dyDescent="0.15">
      <c r="A79" s="8"/>
      <c r="B79" s="359"/>
      <c r="C79" s="103">
        <f t="shared" si="3"/>
        <v>0</v>
      </c>
      <c r="D79" s="158"/>
      <c r="E79" s="158"/>
      <c r="F79" s="158"/>
      <c r="G79" s="207"/>
      <c r="H79" s="158"/>
      <c r="I79" s="158"/>
      <c r="J79" s="106"/>
      <c r="K79" s="107"/>
      <c r="L79" s="479"/>
    </row>
    <row r="80" spans="1:12" ht="13.5" customHeight="1" x14ac:dyDescent="0.15">
      <c r="A80" s="6" t="s">
        <v>231</v>
      </c>
      <c r="B80" s="358"/>
      <c r="C80" s="101">
        <f t="shared" si="3"/>
        <v>600</v>
      </c>
      <c r="D80" s="70">
        <v>450</v>
      </c>
      <c r="E80" s="70">
        <v>100</v>
      </c>
      <c r="F80" s="70">
        <v>50</v>
      </c>
      <c r="G80" s="113"/>
      <c r="H80" s="70"/>
      <c r="I80" s="70"/>
      <c r="J80" s="70"/>
      <c r="K80" s="102"/>
      <c r="L80" s="478"/>
    </row>
    <row r="81" spans="1:23" ht="13.5" customHeight="1" x14ac:dyDescent="0.15">
      <c r="A81" s="8"/>
      <c r="B81" s="359"/>
      <c r="C81" s="103">
        <f t="shared" si="3"/>
        <v>0</v>
      </c>
      <c r="D81" s="159"/>
      <c r="E81" s="159"/>
      <c r="F81" s="159"/>
      <c r="G81" s="208">
        <v>0</v>
      </c>
      <c r="H81" s="90"/>
      <c r="I81" s="90">
        <v>0</v>
      </c>
      <c r="J81" s="90"/>
      <c r="K81" s="109"/>
      <c r="L81" s="479"/>
    </row>
    <row r="82" spans="1:23" ht="13.5" customHeight="1" x14ac:dyDescent="0.15">
      <c r="A82" s="6" t="s">
        <v>541</v>
      </c>
      <c r="B82" s="358"/>
      <c r="C82" s="101">
        <f t="shared" si="3"/>
        <v>1750</v>
      </c>
      <c r="D82" s="65">
        <v>1450</v>
      </c>
      <c r="E82" s="65"/>
      <c r="F82" s="65">
        <v>150</v>
      </c>
      <c r="G82" s="191"/>
      <c r="H82" s="65">
        <v>50</v>
      </c>
      <c r="I82" s="65">
        <v>100</v>
      </c>
      <c r="J82" s="65"/>
      <c r="K82" s="105"/>
      <c r="L82" s="478" t="s">
        <v>542</v>
      </c>
    </row>
    <row r="83" spans="1:23" ht="13.5" customHeight="1" x14ac:dyDescent="0.15">
      <c r="A83" s="8"/>
      <c r="B83" s="359"/>
      <c r="C83" s="103">
        <f t="shared" si="3"/>
        <v>0</v>
      </c>
      <c r="D83" s="158"/>
      <c r="E83" s="106"/>
      <c r="F83" s="158"/>
      <c r="G83" s="206"/>
      <c r="H83" s="158"/>
      <c r="I83" s="158"/>
      <c r="J83" s="106"/>
      <c r="K83" s="107"/>
      <c r="L83" s="479"/>
    </row>
    <row r="84" spans="1:23" ht="13.5" customHeight="1" x14ac:dyDescent="0.15">
      <c r="A84" s="6" t="s">
        <v>22</v>
      </c>
      <c r="B84" s="358"/>
      <c r="C84" s="101">
        <f t="shared" si="3"/>
        <v>550</v>
      </c>
      <c r="D84" s="70">
        <v>400</v>
      </c>
      <c r="E84" s="70">
        <v>100</v>
      </c>
      <c r="F84" s="70"/>
      <c r="G84" s="113">
        <v>50</v>
      </c>
      <c r="H84" s="70"/>
      <c r="I84" s="70"/>
      <c r="J84" s="70"/>
      <c r="K84" s="102"/>
      <c r="L84" s="478"/>
    </row>
    <row r="85" spans="1:23" ht="13.5" customHeight="1" x14ac:dyDescent="0.15">
      <c r="A85" s="8"/>
      <c r="B85" s="359"/>
      <c r="C85" s="103">
        <f t="shared" si="3"/>
        <v>0</v>
      </c>
      <c r="D85" s="159"/>
      <c r="E85" s="159"/>
      <c r="F85" s="90"/>
      <c r="G85" s="205"/>
      <c r="H85" s="90"/>
      <c r="I85" s="90"/>
      <c r="J85" s="90"/>
      <c r="K85" s="109"/>
      <c r="L85" s="479"/>
    </row>
    <row r="86" spans="1:23" ht="13.5" customHeight="1" x14ac:dyDescent="0.15">
      <c r="A86" s="6" t="s">
        <v>23</v>
      </c>
      <c r="B86" s="358"/>
      <c r="C86" s="101">
        <f t="shared" si="3"/>
        <v>350</v>
      </c>
      <c r="D86" s="65">
        <v>250</v>
      </c>
      <c r="E86" s="65">
        <v>50</v>
      </c>
      <c r="F86" s="65">
        <v>50</v>
      </c>
      <c r="G86" s="191"/>
      <c r="H86" s="65"/>
      <c r="I86" s="65"/>
      <c r="J86" s="65"/>
      <c r="K86" s="105"/>
      <c r="L86" s="478"/>
    </row>
    <row r="87" spans="1:23" ht="13.5" customHeight="1" x14ac:dyDescent="0.15">
      <c r="A87" s="8"/>
      <c r="B87" s="359"/>
      <c r="C87" s="103">
        <f t="shared" si="3"/>
        <v>0</v>
      </c>
      <c r="D87" s="158"/>
      <c r="E87" s="158"/>
      <c r="F87" s="158"/>
      <c r="G87" s="206"/>
      <c r="H87" s="106"/>
      <c r="I87" s="106"/>
      <c r="J87" s="106"/>
      <c r="K87" s="107"/>
      <c r="L87" s="479"/>
    </row>
    <row r="88" spans="1:23" ht="13.5" customHeight="1" x14ac:dyDescent="0.15">
      <c r="A88" s="532" t="s">
        <v>24</v>
      </c>
      <c r="B88" s="533"/>
      <c r="C88" s="170">
        <f t="shared" si="3"/>
        <v>76250</v>
      </c>
      <c r="D88" s="70">
        <f t="shared" ref="D88:K89" si="4">SUM(SUM(D11,D13,D15,D21,D23,D29,D31,D33,D35,D37,D39,D41,,D43,D45,D47,D49,D51,D53),SUM(D64,D66,D68,D70,D72,D74,D76,D78,D80,D82,D84,D86))</f>
        <v>31000</v>
      </c>
      <c r="E88" s="70">
        <f t="shared" si="4"/>
        <v>24550</v>
      </c>
      <c r="F88" s="70">
        <f t="shared" si="4"/>
        <v>6900</v>
      </c>
      <c r="G88" s="113">
        <f t="shared" si="4"/>
        <v>8000</v>
      </c>
      <c r="H88" s="70">
        <f t="shared" si="4"/>
        <v>2400</v>
      </c>
      <c r="I88" s="70">
        <f t="shared" si="4"/>
        <v>2850</v>
      </c>
      <c r="J88" s="70">
        <f t="shared" si="4"/>
        <v>500</v>
      </c>
      <c r="K88" s="102">
        <f t="shared" si="4"/>
        <v>50</v>
      </c>
      <c r="L88" s="360"/>
    </row>
    <row r="89" spans="1:23" ht="13.5" customHeight="1" x14ac:dyDescent="0.15">
      <c r="A89" s="514"/>
      <c r="B89" s="515"/>
      <c r="C89" s="111">
        <f t="shared" si="3"/>
        <v>0</v>
      </c>
      <c r="D89" s="361">
        <f t="shared" si="4"/>
        <v>0</v>
      </c>
      <c r="E89" s="361">
        <f t="shared" si="4"/>
        <v>0</v>
      </c>
      <c r="F89" s="90">
        <f t="shared" si="4"/>
        <v>0</v>
      </c>
      <c r="G89" s="199">
        <f t="shared" si="4"/>
        <v>0</v>
      </c>
      <c r="H89" s="90">
        <f t="shared" si="4"/>
        <v>0</v>
      </c>
      <c r="I89" s="90">
        <f t="shared" si="4"/>
        <v>0</v>
      </c>
      <c r="J89" s="90">
        <f t="shared" si="4"/>
        <v>0</v>
      </c>
      <c r="K89" s="109">
        <f t="shared" si="4"/>
        <v>0</v>
      </c>
      <c r="L89" s="373"/>
    </row>
    <row r="90" spans="1:23" ht="17.25" customHeight="1" x14ac:dyDescent="0.15">
      <c r="A90" s="531" t="s">
        <v>0</v>
      </c>
      <c r="B90" s="531"/>
      <c r="C90" s="416" t="str">
        <f>市郡別合計!$B$1</f>
        <v>Ver.1.01</v>
      </c>
      <c r="D90" s="511" t="s">
        <v>353</v>
      </c>
      <c r="E90" s="511"/>
      <c r="F90" s="511"/>
      <c r="G90" s="415" t="s">
        <v>645</v>
      </c>
      <c r="H90" s="415"/>
      <c r="I90" s="414"/>
      <c r="J90" s="414"/>
      <c r="K90" s="417"/>
      <c r="L90" s="351" t="str">
        <f>市郡別合計!$I$1</f>
        <v>2023/09/01 改定部数</v>
      </c>
      <c r="N90" s="413"/>
    </row>
    <row r="91" spans="1:23" ht="12.95" customHeight="1" x14ac:dyDescent="0.15">
      <c r="A91" s="504" t="s">
        <v>260</v>
      </c>
      <c r="B91" s="505"/>
      <c r="C91" s="505"/>
      <c r="D91" s="506"/>
      <c r="E91" s="471" t="s">
        <v>255</v>
      </c>
      <c r="F91" s="472"/>
      <c r="G91" s="472"/>
      <c r="H91" s="473"/>
      <c r="I91" s="480" t="s">
        <v>285</v>
      </c>
      <c r="J91" s="481"/>
      <c r="K91" s="482"/>
      <c r="L91" s="353" t="s">
        <v>259</v>
      </c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</row>
    <row r="92" spans="1:23" ht="9.9499999999999993" customHeight="1" x14ac:dyDescent="0.15">
      <c r="A92" s="498">
        <f>市郡別合計!$A$3</f>
        <v>0</v>
      </c>
      <c r="B92" s="499"/>
      <c r="C92" s="499"/>
      <c r="D92" s="500"/>
      <c r="E92" s="525">
        <f>市郡別合計!$C$3</f>
        <v>0</v>
      </c>
      <c r="F92" s="526"/>
      <c r="G92" s="526"/>
      <c r="H92" s="527"/>
      <c r="I92" s="483">
        <f>市郡別合計!$F$3</f>
        <v>0</v>
      </c>
      <c r="J92" s="484"/>
      <c r="K92" s="485"/>
      <c r="L92" s="516">
        <f>市郡別合計!$I$3</f>
        <v>0</v>
      </c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</row>
    <row r="93" spans="1:23" ht="9.9499999999999993" customHeight="1" x14ac:dyDescent="0.15">
      <c r="A93" s="501"/>
      <c r="B93" s="502"/>
      <c r="C93" s="502"/>
      <c r="D93" s="503"/>
      <c r="E93" s="528"/>
      <c r="F93" s="529"/>
      <c r="G93" s="529"/>
      <c r="H93" s="530"/>
      <c r="I93" s="486"/>
      <c r="J93" s="487"/>
      <c r="K93" s="488"/>
      <c r="L93" s="517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</row>
    <row r="94" spans="1:23" ht="12.95" customHeight="1" x14ac:dyDescent="0.15">
      <c r="A94" s="551" t="s">
        <v>261</v>
      </c>
      <c r="B94" s="552"/>
      <c r="C94" s="552"/>
      <c r="D94" s="552"/>
      <c r="E94" s="553"/>
      <c r="F94" s="489" t="s">
        <v>262</v>
      </c>
      <c r="G94" s="490"/>
      <c r="H94" s="490"/>
      <c r="I94" s="490"/>
      <c r="J94" s="491"/>
      <c r="K94" s="13" t="s">
        <v>257</v>
      </c>
      <c r="L94" s="354" t="s">
        <v>258</v>
      </c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</row>
    <row r="95" spans="1:23" ht="9.9499999999999993" customHeight="1" x14ac:dyDescent="0.15">
      <c r="A95" s="492">
        <f>市郡別合計!$A$6</f>
        <v>0</v>
      </c>
      <c r="B95" s="493"/>
      <c r="C95" s="493"/>
      <c r="D95" s="493"/>
      <c r="E95" s="494"/>
      <c r="F95" s="545">
        <f>市郡別合計!$D$6</f>
        <v>0</v>
      </c>
      <c r="G95" s="546"/>
      <c r="H95" s="546"/>
      <c r="I95" s="546"/>
      <c r="J95" s="547"/>
      <c r="K95" s="474">
        <f>市郡別合計!$G$6</f>
        <v>0</v>
      </c>
      <c r="L95" s="476">
        <f>市郡別合計!$H$6</f>
        <v>0</v>
      </c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</row>
    <row r="96" spans="1:23" ht="9.9499999999999993" customHeight="1" x14ac:dyDescent="0.15">
      <c r="A96" s="495"/>
      <c r="B96" s="496"/>
      <c r="C96" s="496"/>
      <c r="D96" s="496"/>
      <c r="E96" s="497"/>
      <c r="F96" s="548"/>
      <c r="G96" s="549"/>
      <c r="H96" s="549"/>
      <c r="I96" s="549"/>
      <c r="J96" s="550"/>
      <c r="K96" s="475"/>
      <c r="L96" s="477"/>
      <c r="M96" s="256"/>
      <c r="N96" s="256"/>
      <c r="O96" s="256"/>
      <c r="P96" s="256"/>
      <c r="Q96" s="256"/>
      <c r="R96" s="256"/>
      <c r="S96" s="256"/>
      <c r="T96" s="256"/>
      <c r="U96" s="256"/>
      <c r="V96" s="256"/>
      <c r="W96" s="256"/>
    </row>
    <row r="97" spans="1:12" ht="3.6" customHeight="1" x14ac:dyDescent="0.15">
      <c r="A97" s="39"/>
      <c r="B97" s="39"/>
      <c r="C97" s="49"/>
      <c r="D97" s="39"/>
      <c r="E97" s="39"/>
      <c r="F97" s="39"/>
      <c r="G97" s="39"/>
      <c r="H97" s="39"/>
      <c r="I97" s="39"/>
      <c r="J97" s="39"/>
      <c r="K97" s="39"/>
      <c r="L97" s="39"/>
    </row>
    <row r="98" spans="1:12" ht="12.95" customHeight="1" x14ac:dyDescent="0.15">
      <c r="A98" s="523" t="s">
        <v>1</v>
      </c>
      <c r="B98" s="524"/>
      <c r="C98" s="3" t="s">
        <v>2</v>
      </c>
      <c r="D98" s="4" t="s">
        <v>4</v>
      </c>
      <c r="E98" s="4" t="s">
        <v>7</v>
      </c>
      <c r="F98" s="4" t="s">
        <v>5</v>
      </c>
      <c r="G98" s="204" t="s">
        <v>6</v>
      </c>
      <c r="H98" s="4" t="s">
        <v>3</v>
      </c>
      <c r="I98" s="4" t="s">
        <v>8</v>
      </c>
      <c r="J98" s="4" t="s">
        <v>518</v>
      </c>
      <c r="K98" s="5" t="s">
        <v>9</v>
      </c>
      <c r="L98" s="5" t="s">
        <v>445</v>
      </c>
    </row>
    <row r="99" spans="1:12" ht="15.75" customHeight="1" x14ac:dyDescent="0.15">
      <c r="A99" s="507" t="s">
        <v>395</v>
      </c>
      <c r="B99" s="508"/>
      <c r="H99" s="355"/>
      <c r="L99" s="356"/>
    </row>
    <row r="100" spans="1:12" ht="13.5" customHeight="1" x14ac:dyDescent="0.15">
      <c r="A100" s="12" t="s">
        <v>485</v>
      </c>
      <c r="B100" s="385"/>
      <c r="C100" s="101">
        <f t="shared" ref="C100" si="5">SUM(D100:K100)</f>
        <v>4500</v>
      </c>
      <c r="D100" s="70">
        <v>4050</v>
      </c>
      <c r="E100" s="65"/>
      <c r="F100" s="65"/>
      <c r="G100" s="191"/>
      <c r="H100" s="70">
        <v>250</v>
      </c>
      <c r="I100" s="70">
        <v>200</v>
      </c>
      <c r="J100" s="70"/>
      <c r="K100" s="102"/>
      <c r="L100" s="478"/>
    </row>
    <row r="101" spans="1:12" ht="13.5" customHeight="1" x14ac:dyDescent="0.15">
      <c r="A101" s="10"/>
      <c r="B101" s="386"/>
      <c r="C101" s="75">
        <f>SUM(D101:K101)</f>
        <v>0</v>
      </c>
      <c r="D101" s="159"/>
      <c r="E101" s="106"/>
      <c r="F101" s="106">
        <v>0</v>
      </c>
      <c r="G101" s="106">
        <v>0</v>
      </c>
      <c r="H101" s="159"/>
      <c r="I101" s="159"/>
      <c r="J101" s="90"/>
      <c r="K101" s="109"/>
      <c r="L101" s="479"/>
    </row>
    <row r="102" spans="1:12" ht="13.5" customHeight="1" x14ac:dyDescent="0.15">
      <c r="A102" s="12" t="s">
        <v>492</v>
      </c>
      <c r="B102" s="385"/>
      <c r="C102" s="101">
        <f t="shared" ref="C102" si="6">SUM(D102:K102)</f>
        <v>3100</v>
      </c>
      <c r="D102" s="65">
        <v>2850</v>
      </c>
      <c r="E102" s="65"/>
      <c r="F102" s="65"/>
      <c r="G102" s="191"/>
      <c r="H102" s="65">
        <v>150</v>
      </c>
      <c r="I102" s="65">
        <v>100</v>
      </c>
      <c r="J102" s="65"/>
      <c r="K102" s="105"/>
      <c r="L102" s="469" t="s">
        <v>382</v>
      </c>
    </row>
    <row r="103" spans="1:12" ht="13.5" customHeight="1" x14ac:dyDescent="0.15">
      <c r="A103" s="10"/>
      <c r="B103" s="386"/>
      <c r="C103" s="75">
        <f>SUM(D103:K103)</f>
        <v>0</v>
      </c>
      <c r="D103" s="159"/>
      <c r="E103" s="106"/>
      <c r="F103" s="106"/>
      <c r="G103" s="106"/>
      <c r="H103" s="158"/>
      <c r="I103" s="158"/>
      <c r="J103" s="106"/>
      <c r="K103" s="107"/>
      <c r="L103" s="470"/>
    </row>
    <row r="104" spans="1:12" ht="13.5" customHeight="1" x14ac:dyDescent="0.15">
      <c r="A104" s="12" t="s">
        <v>25</v>
      </c>
      <c r="B104" s="385"/>
      <c r="C104" s="101">
        <f t="shared" ref="C104" si="7">SUM(D104:K104)</f>
        <v>2700</v>
      </c>
      <c r="D104" s="70"/>
      <c r="E104" s="70">
        <v>1650</v>
      </c>
      <c r="F104" s="70"/>
      <c r="G104" s="113">
        <v>1050</v>
      </c>
      <c r="H104" s="70"/>
      <c r="I104" s="70"/>
      <c r="J104" s="70"/>
      <c r="K104" s="102"/>
      <c r="L104" s="469" t="s">
        <v>504</v>
      </c>
    </row>
    <row r="105" spans="1:12" ht="13.5" customHeight="1" x14ac:dyDescent="0.15">
      <c r="A105" s="10"/>
      <c r="B105" s="386"/>
      <c r="C105" s="75">
        <f>SUM(D105:K105)</f>
        <v>0</v>
      </c>
      <c r="D105" s="90">
        <v>0</v>
      </c>
      <c r="E105" s="159"/>
      <c r="F105" s="90"/>
      <c r="G105" s="205"/>
      <c r="H105" s="90"/>
      <c r="I105" s="90"/>
      <c r="J105" s="90"/>
      <c r="K105" s="109"/>
      <c r="L105" s="470"/>
    </row>
    <row r="106" spans="1:12" ht="13.5" customHeight="1" x14ac:dyDescent="0.15">
      <c r="A106" s="12" t="s">
        <v>540</v>
      </c>
      <c r="B106" s="385"/>
      <c r="C106" s="101">
        <f t="shared" ref="C106" si="8">SUM(D106:K106)</f>
        <v>1850</v>
      </c>
      <c r="D106" s="65"/>
      <c r="E106" s="65">
        <v>1350</v>
      </c>
      <c r="F106" s="65"/>
      <c r="G106" s="191">
        <v>500</v>
      </c>
      <c r="H106" s="65"/>
      <c r="I106" s="65"/>
      <c r="J106" s="65"/>
      <c r="K106" s="105"/>
      <c r="L106" s="469" t="s">
        <v>382</v>
      </c>
    </row>
    <row r="107" spans="1:12" ht="13.5" customHeight="1" x14ac:dyDescent="0.15">
      <c r="A107" s="10"/>
      <c r="B107" s="386"/>
      <c r="C107" s="75">
        <f>SUM(D107:K107)</f>
        <v>0</v>
      </c>
      <c r="D107" s="106"/>
      <c r="E107" s="158"/>
      <c r="F107" s="106"/>
      <c r="G107" s="207"/>
      <c r="H107" s="106"/>
      <c r="I107" s="106"/>
      <c r="J107" s="106"/>
      <c r="K107" s="107"/>
      <c r="L107" s="470"/>
    </row>
    <row r="108" spans="1:12" ht="13.5" customHeight="1" x14ac:dyDescent="0.15">
      <c r="A108" s="12" t="s">
        <v>27</v>
      </c>
      <c r="B108" s="385"/>
      <c r="C108" s="101">
        <f t="shared" ref="C108" si="9">SUM(D108:K108)</f>
        <v>1600</v>
      </c>
      <c r="D108" s="70"/>
      <c r="E108" s="70">
        <v>1200</v>
      </c>
      <c r="F108" s="70"/>
      <c r="G108" s="113">
        <v>400</v>
      </c>
      <c r="H108" s="70"/>
      <c r="I108" s="70"/>
      <c r="J108" s="70"/>
      <c r="K108" s="102"/>
      <c r="L108" s="478"/>
    </row>
    <row r="109" spans="1:12" ht="13.5" customHeight="1" x14ac:dyDescent="0.15">
      <c r="A109" s="10"/>
      <c r="B109" s="386"/>
      <c r="C109" s="75">
        <f>SUM(D109:K109)</f>
        <v>0</v>
      </c>
      <c r="D109" s="90"/>
      <c r="E109" s="159"/>
      <c r="F109" s="90"/>
      <c r="G109" s="205"/>
      <c r="H109" s="90"/>
      <c r="I109" s="90"/>
      <c r="J109" s="90"/>
      <c r="K109" s="109"/>
      <c r="L109" s="479"/>
    </row>
    <row r="110" spans="1:12" ht="13.5" customHeight="1" x14ac:dyDescent="0.15">
      <c r="A110" s="12" t="s">
        <v>28</v>
      </c>
      <c r="B110" s="385"/>
      <c r="C110" s="101">
        <f t="shared" ref="C110" si="10">SUM(D110:K110)</f>
        <v>2800</v>
      </c>
      <c r="D110" s="65"/>
      <c r="E110" s="65">
        <v>1950</v>
      </c>
      <c r="F110" s="65">
        <v>800</v>
      </c>
      <c r="G110" s="191"/>
      <c r="H110" s="65"/>
      <c r="I110" s="65"/>
      <c r="J110" s="65">
        <v>50</v>
      </c>
      <c r="K110" s="105"/>
      <c r="L110" s="469" t="s">
        <v>383</v>
      </c>
    </row>
    <row r="111" spans="1:12" ht="13.5" customHeight="1" x14ac:dyDescent="0.15">
      <c r="A111" s="10"/>
      <c r="B111" s="386"/>
      <c r="C111" s="75">
        <f>SUM(D111:K111)</f>
        <v>0</v>
      </c>
      <c r="D111" s="106"/>
      <c r="E111" s="158"/>
      <c r="F111" s="158"/>
      <c r="G111" s="206"/>
      <c r="H111" s="106"/>
      <c r="I111" s="106"/>
      <c r="J111" s="158"/>
      <c r="K111" s="107"/>
      <c r="L111" s="470"/>
    </row>
    <row r="112" spans="1:12" ht="13.5" customHeight="1" x14ac:dyDescent="0.15">
      <c r="A112" s="12" t="s">
        <v>29</v>
      </c>
      <c r="B112" s="385"/>
      <c r="C112" s="101">
        <f t="shared" ref="C112:C117" si="11">SUM(D112:K112)</f>
        <v>2550</v>
      </c>
      <c r="D112" s="70"/>
      <c r="E112" s="70">
        <v>1800</v>
      </c>
      <c r="F112" s="70">
        <v>700</v>
      </c>
      <c r="G112" s="113"/>
      <c r="H112" s="70"/>
      <c r="I112" s="70"/>
      <c r="J112" s="70">
        <v>50</v>
      </c>
      <c r="K112" s="102"/>
      <c r="L112" s="469" t="s">
        <v>505</v>
      </c>
    </row>
    <row r="113" spans="1:12" ht="13.5" customHeight="1" x14ac:dyDescent="0.15">
      <c r="A113" s="10"/>
      <c r="B113" s="386"/>
      <c r="C113" s="75">
        <f>SUM(D113:K113)</f>
        <v>0</v>
      </c>
      <c r="D113" s="90"/>
      <c r="E113" s="159"/>
      <c r="F113" s="159"/>
      <c r="G113" s="199"/>
      <c r="H113" s="90"/>
      <c r="I113" s="90"/>
      <c r="J113" s="159"/>
      <c r="K113" s="109"/>
      <c r="L113" s="470"/>
    </row>
    <row r="114" spans="1:12" ht="13.5" customHeight="1" x14ac:dyDescent="0.15">
      <c r="A114" s="12" t="s">
        <v>473</v>
      </c>
      <c r="B114" s="387"/>
      <c r="C114" s="101">
        <f t="shared" si="11"/>
        <v>2300</v>
      </c>
      <c r="D114" s="65">
        <v>1900</v>
      </c>
      <c r="E114" s="65">
        <v>50</v>
      </c>
      <c r="F114" s="65">
        <v>50</v>
      </c>
      <c r="G114" s="191"/>
      <c r="H114" s="65">
        <v>100</v>
      </c>
      <c r="I114" s="65">
        <v>150</v>
      </c>
      <c r="J114" s="65">
        <v>50</v>
      </c>
      <c r="K114" s="105"/>
      <c r="L114" s="469" t="s">
        <v>506</v>
      </c>
    </row>
    <row r="115" spans="1:12" ht="13.5" customHeight="1" x14ac:dyDescent="0.15">
      <c r="A115" s="10"/>
      <c r="B115" s="388"/>
      <c r="C115" s="75">
        <f t="shared" si="11"/>
        <v>0</v>
      </c>
      <c r="D115" s="158"/>
      <c r="E115" s="158"/>
      <c r="F115" s="158"/>
      <c r="G115" s="206"/>
      <c r="H115" s="158"/>
      <c r="I115" s="158"/>
      <c r="J115" s="159"/>
      <c r="K115" s="107"/>
      <c r="L115" s="470"/>
    </row>
    <row r="116" spans="1:12" ht="13.5" customHeight="1" x14ac:dyDescent="0.15">
      <c r="A116" s="534" t="s">
        <v>30</v>
      </c>
      <c r="B116" s="535"/>
      <c r="C116" s="101">
        <f t="shared" si="11"/>
        <v>21400</v>
      </c>
      <c r="D116" s="70">
        <f t="shared" ref="D116:K117" si="12">SUM(D100,D102,D104,D106,D108,D110,D112,D114)</f>
        <v>8800</v>
      </c>
      <c r="E116" s="70">
        <f>SUM(E100,E102,E104,E106,E108,E110,E112,E114)</f>
        <v>8000</v>
      </c>
      <c r="F116" s="70">
        <f t="shared" si="12"/>
        <v>1550</v>
      </c>
      <c r="G116" s="113">
        <f t="shared" si="12"/>
        <v>1950</v>
      </c>
      <c r="H116" s="70">
        <f>SUM(H100,H102,H104,H106,H108,H110,H112,H114)</f>
        <v>500</v>
      </c>
      <c r="I116" s="70">
        <f t="shared" si="12"/>
        <v>450</v>
      </c>
      <c r="J116" s="70">
        <f t="shared" si="12"/>
        <v>150</v>
      </c>
      <c r="K116" s="102">
        <f t="shared" si="12"/>
        <v>0</v>
      </c>
      <c r="L116" s="360"/>
    </row>
    <row r="117" spans="1:12" ht="13.5" customHeight="1" x14ac:dyDescent="0.15">
      <c r="A117" s="536"/>
      <c r="B117" s="537"/>
      <c r="C117" s="111">
        <f t="shared" si="11"/>
        <v>0</v>
      </c>
      <c r="D117" s="90">
        <f t="shared" si="12"/>
        <v>0</v>
      </c>
      <c r="E117" s="90">
        <f>SUM(E101,E103,E105,E107,E109,E111,E113,E115)</f>
        <v>0</v>
      </c>
      <c r="F117" s="90">
        <f t="shared" si="12"/>
        <v>0</v>
      </c>
      <c r="G117" s="199">
        <f t="shared" si="12"/>
        <v>0</v>
      </c>
      <c r="H117" s="90">
        <f>SUM(H101,H103,H105,H107,H109,H111,H113,H115)</f>
        <v>0</v>
      </c>
      <c r="I117" s="90">
        <f t="shared" si="12"/>
        <v>0</v>
      </c>
      <c r="J117" s="90">
        <f>SUM(J101,J103,J105,J107,J109,J111,J113,J115)</f>
        <v>0</v>
      </c>
      <c r="K117" s="109">
        <f t="shared" si="12"/>
        <v>0</v>
      </c>
      <c r="L117" s="373"/>
    </row>
    <row r="118" spans="1:12" ht="15.75" customHeight="1" x14ac:dyDescent="0.15">
      <c r="A118" s="507" t="s">
        <v>396</v>
      </c>
      <c r="B118" s="508"/>
      <c r="H118" s="355"/>
      <c r="L118" s="356"/>
    </row>
    <row r="119" spans="1:12" ht="13.5" customHeight="1" x14ac:dyDescent="0.15">
      <c r="A119" s="1" t="s">
        <v>265</v>
      </c>
      <c r="B119" s="13" t="s">
        <v>493</v>
      </c>
      <c r="C119" s="101">
        <f t="shared" ref="C119:C151" si="13">SUM(D119:K119)</f>
        <v>2750</v>
      </c>
      <c r="D119" s="65">
        <v>2500</v>
      </c>
      <c r="E119" s="65">
        <v>100</v>
      </c>
      <c r="F119" s="65"/>
      <c r="G119" s="191"/>
      <c r="H119" s="65">
        <v>50</v>
      </c>
      <c r="I119" s="65">
        <v>100</v>
      </c>
      <c r="J119" s="65"/>
      <c r="K119" s="105"/>
      <c r="L119" s="469" t="s">
        <v>384</v>
      </c>
    </row>
    <row r="120" spans="1:12" ht="13.5" customHeight="1" x14ac:dyDescent="0.15">
      <c r="A120" s="34"/>
      <c r="B120" s="348"/>
      <c r="C120" s="75">
        <f t="shared" si="13"/>
        <v>0</v>
      </c>
      <c r="D120" s="158"/>
      <c r="E120" s="158"/>
      <c r="F120" s="106"/>
      <c r="G120" s="206"/>
      <c r="H120" s="158"/>
      <c r="I120" s="158"/>
      <c r="J120" s="106"/>
      <c r="K120" s="107"/>
      <c r="L120" s="470"/>
    </row>
    <row r="121" spans="1:12" ht="13.5" customHeight="1" x14ac:dyDescent="0.15">
      <c r="A121" s="34"/>
      <c r="B121" s="13" t="s">
        <v>263</v>
      </c>
      <c r="C121" s="101">
        <f t="shared" si="13"/>
        <v>800</v>
      </c>
      <c r="D121" s="70">
        <v>300</v>
      </c>
      <c r="E121" s="70">
        <v>400</v>
      </c>
      <c r="F121" s="70">
        <v>50</v>
      </c>
      <c r="G121" s="113">
        <v>50</v>
      </c>
      <c r="H121" s="70"/>
      <c r="I121" s="70"/>
      <c r="J121" s="70"/>
      <c r="K121" s="102"/>
      <c r="L121" s="469" t="s">
        <v>480</v>
      </c>
    </row>
    <row r="122" spans="1:12" ht="13.5" customHeight="1" x14ac:dyDescent="0.15">
      <c r="A122" s="34"/>
      <c r="B122" s="348"/>
      <c r="C122" s="75">
        <f t="shared" si="13"/>
        <v>0</v>
      </c>
      <c r="D122" s="159"/>
      <c r="E122" s="159"/>
      <c r="F122" s="159"/>
      <c r="G122" s="205"/>
      <c r="H122" s="90"/>
      <c r="I122" s="90"/>
      <c r="J122" s="90"/>
      <c r="K122" s="109"/>
      <c r="L122" s="470"/>
    </row>
    <row r="123" spans="1:12" ht="13.5" customHeight="1" x14ac:dyDescent="0.15">
      <c r="A123" s="34"/>
      <c r="B123" s="13" t="s">
        <v>638</v>
      </c>
      <c r="C123" s="101">
        <f t="shared" si="13"/>
        <v>1000</v>
      </c>
      <c r="D123" s="65"/>
      <c r="E123" s="65">
        <v>800</v>
      </c>
      <c r="F123" s="65">
        <v>100</v>
      </c>
      <c r="G123" s="191">
        <v>100</v>
      </c>
      <c r="H123" s="65"/>
      <c r="I123" s="65"/>
      <c r="J123" s="65"/>
      <c r="K123" s="105"/>
      <c r="L123" s="469" t="s">
        <v>384</v>
      </c>
    </row>
    <row r="124" spans="1:12" ht="13.5" customHeight="1" x14ac:dyDescent="0.15">
      <c r="A124" s="34"/>
      <c r="B124" s="348"/>
      <c r="C124" s="75">
        <f t="shared" si="13"/>
        <v>0</v>
      </c>
      <c r="D124" s="106"/>
      <c r="E124" s="158"/>
      <c r="F124" s="158"/>
      <c r="G124" s="207"/>
      <c r="H124" s="106"/>
      <c r="I124" s="106"/>
      <c r="J124" s="106"/>
      <c r="K124" s="107"/>
      <c r="L124" s="470"/>
    </row>
    <row r="125" spans="1:12" ht="13.5" customHeight="1" x14ac:dyDescent="0.15">
      <c r="A125" s="512" t="s">
        <v>264</v>
      </c>
      <c r="B125" s="513"/>
      <c r="C125" s="101">
        <f t="shared" si="13"/>
        <v>4550</v>
      </c>
      <c r="D125" s="70">
        <f>SUM(D119,D121,D123)</f>
        <v>2800</v>
      </c>
      <c r="E125" s="70">
        <f>SUM(E119,E121,E123)</f>
        <v>1300</v>
      </c>
      <c r="F125" s="70">
        <f t="shared" ref="D125:K126" si="14">SUM(F119,F121,F123)</f>
        <v>150</v>
      </c>
      <c r="G125" s="113">
        <f t="shared" si="14"/>
        <v>150</v>
      </c>
      <c r="H125" s="70">
        <f>SUM(H119,H121,H123)</f>
        <v>50</v>
      </c>
      <c r="I125" s="70">
        <f t="shared" si="14"/>
        <v>100</v>
      </c>
      <c r="J125" s="70">
        <f>SUM(J119,J121,J123)</f>
        <v>0</v>
      </c>
      <c r="K125" s="102">
        <f t="shared" si="14"/>
        <v>0</v>
      </c>
      <c r="L125" s="469"/>
    </row>
    <row r="126" spans="1:12" ht="13.5" customHeight="1" x14ac:dyDescent="0.15">
      <c r="A126" s="514"/>
      <c r="B126" s="515"/>
      <c r="C126" s="112">
        <f t="shared" si="13"/>
        <v>0</v>
      </c>
      <c r="D126" s="90">
        <f t="shared" si="14"/>
        <v>0</v>
      </c>
      <c r="E126" s="90">
        <f>SUM(E120,E122,E124)</f>
        <v>0</v>
      </c>
      <c r="F126" s="90">
        <f t="shared" si="14"/>
        <v>0</v>
      </c>
      <c r="G126" s="199">
        <f t="shared" si="14"/>
        <v>0</v>
      </c>
      <c r="H126" s="90">
        <f>SUM(H120,H122,H124)</f>
        <v>0</v>
      </c>
      <c r="I126" s="90">
        <f t="shared" si="14"/>
        <v>0</v>
      </c>
      <c r="J126" s="90">
        <f>SUM(J120,J122,J124)</f>
        <v>0</v>
      </c>
      <c r="K126" s="109"/>
      <c r="L126" s="470"/>
    </row>
    <row r="127" spans="1:12" ht="13.5" customHeight="1" x14ac:dyDescent="0.15">
      <c r="A127" s="38" t="s">
        <v>266</v>
      </c>
      <c r="B127" s="539" t="s">
        <v>385</v>
      </c>
      <c r="C127" s="101">
        <f t="shared" si="13"/>
        <v>1900</v>
      </c>
      <c r="D127" s="65">
        <v>1500</v>
      </c>
      <c r="E127" s="65">
        <v>200</v>
      </c>
      <c r="F127" s="65">
        <v>50</v>
      </c>
      <c r="G127" s="191">
        <v>50</v>
      </c>
      <c r="H127" s="65">
        <v>50</v>
      </c>
      <c r="I127" s="65">
        <v>50</v>
      </c>
      <c r="J127" s="65"/>
      <c r="K127" s="105"/>
      <c r="L127" s="469" t="s">
        <v>503</v>
      </c>
    </row>
    <row r="128" spans="1:12" ht="13.5" customHeight="1" x14ac:dyDescent="0.15">
      <c r="A128" s="389"/>
      <c r="B128" s="540"/>
      <c r="C128" s="75">
        <f t="shared" si="13"/>
        <v>0</v>
      </c>
      <c r="D128" s="158"/>
      <c r="E128" s="158"/>
      <c r="F128" s="158"/>
      <c r="G128" s="207"/>
      <c r="H128" s="207"/>
      <c r="I128" s="158"/>
      <c r="J128" s="106"/>
      <c r="K128" s="107"/>
      <c r="L128" s="470"/>
    </row>
    <row r="129" spans="1:12" ht="13.5" customHeight="1" x14ac:dyDescent="0.15">
      <c r="A129" s="34" t="s">
        <v>267</v>
      </c>
      <c r="B129" s="13" t="s">
        <v>494</v>
      </c>
      <c r="C129" s="101">
        <f t="shared" si="13"/>
        <v>1650</v>
      </c>
      <c r="D129" s="70">
        <v>1600</v>
      </c>
      <c r="E129" s="70"/>
      <c r="F129" s="70"/>
      <c r="G129" s="113"/>
      <c r="H129" s="70">
        <v>50</v>
      </c>
      <c r="I129" s="70"/>
      <c r="J129" s="70"/>
      <c r="K129" s="102"/>
      <c r="L129" s="469" t="s">
        <v>507</v>
      </c>
    </row>
    <row r="130" spans="1:12" ht="13.5" customHeight="1" x14ac:dyDescent="0.15">
      <c r="A130" s="34"/>
      <c r="B130" s="348"/>
      <c r="C130" s="75">
        <f t="shared" si="13"/>
        <v>0</v>
      </c>
      <c r="D130" s="159"/>
      <c r="E130" s="90"/>
      <c r="F130" s="90"/>
      <c r="G130" s="199"/>
      <c r="H130" s="159"/>
      <c r="I130" s="90"/>
      <c r="J130" s="90"/>
      <c r="K130" s="109"/>
      <c r="L130" s="470"/>
    </row>
    <row r="131" spans="1:12" ht="13.5" customHeight="1" x14ac:dyDescent="0.15">
      <c r="A131" s="34"/>
      <c r="B131" s="13" t="s">
        <v>475</v>
      </c>
      <c r="C131" s="101">
        <f t="shared" si="13"/>
        <v>550</v>
      </c>
      <c r="D131" s="65"/>
      <c r="E131" s="65">
        <v>400</v>
      </c>
      <c r="F131" s="65">
        <v>50</v>
      </c>
      <c r="G131" s="191">
        <v>50</v>
      </c>
      <c r="H131" s="65">
        <v>0</v>
      </c>
      <c r="I131" s="65">
        <v>50</v>
      </c>
      <c r="J131" s="65"/>
      <c r="K131" s="105"/>
      <c r="L131" s="469" t="s">
        <v>386</v>
      </c>
    </row>
    <row r="132" spans="1:12" ht="13.5" customHeight="1" x14ac:dyDescent="0.15">
      <c r="A132" s="34"/>
      <c r="B132" s="348"/>
      <c r="C132" s="75">
        <f t="shared" si="13"/>
        <v>0</v>
      </c>
      <c r="D132" s="106"/>
      <c r="E132" s="158"/>
      <c r="F132" s="158"/>
      <c r="G132" s="207"/>
      <c r="H132" s="106"/>
      <c r="I132" s="158"/>
      <c r="J132" s="106"/>
      <c r="K132" s="107"/>
      <c r="L132" s="470"/>
    </row>
    <row r="133" spans="1:12" ht="13.5" customHeight="1" x14ac:dyDescent="0.15">
      <c r="A133" s="512" t="s">
        <v>269</v>
      </c>
      <c r="B133" s="513"/>
      <c r="C133" s="101">
        <f t="shared" si="13"/>
        <v>2200</v>
      </c>
      <c r="D133" s="70">
        <f t="shared" ref="D133:K134" si="15">SUM(D129,D131)</f>
        <v>1600</v>
      </c>
      <c r="E133" s="70">
        <f>SUM(E129,E131)</f>
        <v>400</v>
      </c>
      <c r="F133" s="70">
        <f t="shared" si="15"/>
        <v>50</v>
      </c>
      <c r="G133" s="113">
        <f t="shared" si="15"/>
        <v>50</v>
      </c>
      <c r="H133" s="70">
        <f>SUM(H129,H131)</f>
        <v>50</v>
      </c>
      <c r="I133" s="70">
        <f t="shared" si="15"/>
        <v>50</v>
      </c>
      <c r="J133" s="70">
        <f>SUM(J129,J131)</f>
        <v>0</v>
      </c>
      <c r="K133" s="102">
        <f t="shared" si="15"/>
        <v>0</v>
      </c>
      <c r="L133" s="469"/>
    </row>
    <row r="134" spans="1:12" ht="13.5" customHeight="1" x14ac:dyDescent="0.15">
      <c r="A134" s="514"/>
      <c r="B134" s="515"/>
      <c r="C134" s="112">
        <f t="shared" si="13"/>
        <v>0</v>
      </c>
      <c r="D134" s="90">
        <f t="shared" si="15"/>
        <v>0</v>
      </c>
      <c r="E134" s="90">
        <f>SUM(E130,E132)</f>
        <v>0</v>
      </c>
      <c r="F134" s="90">
        <f t="shared" si="15"/>
        <v>0</v>
      </c>
      <c r="G134" s="199">
        <f t="shared" si="15"/>
        <v>0</v>
      </c>
      <c r="H134" s="90">
        <f>SUM(H130,H132)</f>
        <v>0</v>
      </c>
      <c r="I134" s="90">
        <f t="shared" si="15"/>
        <v>0</v>
      </c>
      <c r="J134" s="90">
        <f>SUM(J130,J132)</f>
        <v>0</v>
      </c>
      <c r="K134" s="109">
        <f t="shared" si="15"/>
        <v>0</v>
      </c>
      <c r="L134" s="470"/>
    </row>
    <row r="135" spans="1:12" ht="13.5" customHeight="1" x14ac:dyDescent="0.15">
      <c r="A135" s="1" t="s">
        <v>268</v>
      </c>
      <c r="B135" s="13" t="s">
        <v>56</v>
      </c>
      <c r="C135" s="101">
        <f t="shared" si="13"/>
        <v>450</v>
      </c>
      <c r="D135" s="65"/>
      <c r="E135" s="65">
        <v>350</v>
      </c>
      <c r="F135" s="65">
        <v>50</v>
      </c>
      <c r="G135" s="191">
        <v>50</v>
      </c>
      <c r="H135" s="65"/>
      <c r="I135" s="65"/>
      <c r="J135" s="65"/>
      <c r="K135" s="105"/>
      <c r="L135" s="469"/>
    </row>
    <row r="136" spans="1:12" ht="13.5" customHeight="1" x14ac:dyDescent="0.15">
      <c r="A136" s="19"/>
      <c r="B136" s="348"/>
      <c r="C136" s="75">
        <f t="shared" si="13"/>
        <v>0</v>
      </c>
      <c r="D136" s="106"/>
      <c r="E136" s="158"/>
      <c r="F136" s="158"/>
      <c r="G136" s="207"/>
      <c r="H136" s="106"/>
      <c r="I136" s="106"/>
      <c r="J136" s="106"/>
      <c r="K136" s="107"/>
      <c r="L136" s="470"/>
    </row>
    <row r="137" spans="1:12" ht="13.5" customHeight="1" x14ac:dyDescent="0.15">
      <c r="A137" s="534" t="s">
        <v>232</v>
      </c>
      <c r="B137" s="535"/>
      <c r="C137" s="101">
        <f t="shared" si="13"/>
        <v>9100</v>
      </c>
      <c r="D137" s="70">
        <f t="shared" ref="D137:K138" si="16">SUM(D125,D127,D133,D135)</f>
        <v>5900</v>
      </c>
      <c r="E137" s="70">
        <f>SUM(E125,E127,E133,E135)</f>
        <v>2250</v>
      </c>
      <c r="F137" s="70">
        <f t="shared" si="16"/>
        <v>300</v>
      </c>
      <c r="G137" s="113">
        <f t="shared" si="16"/>
        <v>300</v>
      </c>
      <c r="H137" s="70">
        <f>SUM(H125,H127,H133,H135)</f>
        <v>150</v>
      </c>
      <c r="I137" s="70">
        <f t="shared" si="16"/>
        <v>200</v>
      </c>
      <c r="J137" s="70">
        <f>SUM(J125,J127,J133,J135)</f>
        <v>0</v>
      </c>
      <c r="K137" s="102">
        <f t="shared" si="16"/>
        <v>0</v>
      </c>
      <c r="L137" s="360"/>
    </row>
    <row r="138" spans="1:12" ht="13.5" customHeight="1" x14ac:dyDescent="0.15">
      <c r="A138" s="536"/>
      <c r="B138" s="537"/>
      <c r="C138" s="111">
        <f t="shared" si="13"/>
        <v>0</v>
      </c>
      <c r="D138" s="90">
        <f t="shared" si="16"/>
        <v>0</v>
      </c>
      <c r="E138" s="90">
        <f>SUM(E126,E128,E134,E136)</f>
        <v>0</v>
      </c>
      <c r="F138" s="90">
        <f t="shared" si="16"/>
        <v>0</v>
      </c>
      <c r="G138" s="199">
        <f t="shared" si="16"/>
        <v>0</v>
      </c>
      <c r="H138" s="90">
        <f>SUM(H126,H128,H134,H136)</f>
        <v>0</v>
      </c>
      <c r="I138" s="90">
        <f t="shared" si="16"/>
        <v>0</v>
      </c>
      <c r="J138" s="90">
        <f>SUM(J126,J128,J134,J136)</f>
        <v>0</v>
      </c>
      <c r="K138" s="109">
        <f t="shared" si="16"/>
        <v>0</v>
      </c>
      <c r="L138" s="373"/>
    </row>
    <row r="139" spans="1:12" ht="15.75" customHeight="1" x14ac:dyDescent="0.15">
      <c r="A139" s="507" t="s">
        <v>397</v>
      </c>
      <c r="B139" s="508"/>
      <c r="H139" s="355"/>
      <c r="L139" s="356"/>
    </row>
    <row r="140" spans="1:12" ht="13.5" customHeight="1" x14ac:dyDescent="0.15">
      <c r="A140" s="16" t="s">
        <v>31</v>
      </c>
      <c r="B140" s="539" t="s">
        <v>456</v>
      </c>
      <c r="C140" s="101">
        <f>SUM(D140:K140)</f>
        <v>4200</v>
      </c>
      <c r="D140" s="70">
        <v>2600</v>
      </c>
      <c r="E140" s="70">
        <v>1000</v>
      </c>
      <c r="F140" s="70">
        <v>250</v>
      </c>
      <c r="G140" s="113">
        <v>150</v>
      </c>
      <c r="H140" s="70">
        <v>50</v>
      </c>
      <c r="I140" s="70">
        <v>100</v>
      </c>
      <c r="J140" s="70">
        <v>50</v>
      </c>
      <c r="K140" s="102"/>
      <c r="L140" s="469" t="s">
        <v>508</v>
      </c>
    </row>
    <row r="141" spans="1:12" ht="13.5" customHeight="1" x14ac:dyDescent="0.15">
      <c r="A141" s="17"/>
      <c r="B141" s="557"/>
      <c r="C141" s="75">
        <f t="shared" si="13"/>
        <v>0</v>
      </c>
      <c r="D141" s="159"/>
      <c r="E141" s="159"/>
      <c r="F141" s="159"/>
      <c r="G141" s="205"/>
      <c r="H141" s="159"/>
      <c r="I141" s="159"/>
      <c r="J141" s="159"/>
      <c r="K141" s="109"/>
      <c r="L141" s="470"/>
    </row>
    <row r="142" spans="1:12" ht="13.5" customHeight="1" x14ac:dyDescent="0.15">
      <c r="A142" s="14" t="s">
        <v>32</v>
      </c>
      <c r="B142" s="15" t="s">
        <v>495</v>
      </c>
      <c r="C142" s="101">
        <f t="shared" si="13"/>
        <v>2150</v>
      </c>
      <c r="D142" s="70">
        <v>1950</v>
      </c>
      <c r="E142" s="70"/>
      <c r="F142" s="70">
        <v>100</v>
      </c>
      <c r="G142" s="113"/>
      <c r="H142" s="70">
        <v>50</v>
      </c>
      <c r="I142" s="70">
        <v>50</v>
      </c>
      <c r="J142" s="70"/>
      <c r="K142" s="102"/>
      <c r="L142" s="469" t="s">
        <v>605</v>
      </c>
    </row>
    <row r="143" spans="1:12" ht="13.5" customHeight="1" x14ac:dyDescent="0.15">
      <c r="A143" s="14"/>
      <c r="B143" s="348"/>
      <c r="C143" s="75">
        <f t="shared" si="13"/>
        <v>0</v>
      </c>
      <c r="D143" s="159"/>
      <c r="E143" s="90"/>
      <c r="F143" s="159"/>
      <c r="G143" s="199"/>
      <c r="H143" s="159"/>
      <c r="I143" s="159"/>
      <c r="J143" s="90"/>
      <c r="K143" s="109"/>
      <c r="L143" s="470"/>
    </row>
    <row r="144" spans="1:12" ht="13.5" customHeight="1" x14ac:dyDescent="0.15">
      <c r="A144" s="14"/>
      <c r="B144" s="13" t="s">
        <v>469</v>
      </c>
      <c r="C144" s="101">
        <f t="shared" si="13"/>
        <v>700</v>
      </c>
      <c r="D144" s="65"/>
      <c r="E144" s="65">
        <v>550</v>
      </c>
      <c r="F144" s="65"/>
      <c r="G144" s="191">
        <v>100</v>
      </c>
      <c r="H144" s="65"/>
      <c r="I144" s="65"/>
      <c r="J144" s="65">
        <v>50</v>
      </c>
      <c r="K144" s="105"/>
      <c r="L144" s="469"/>
    </row>
    <row r="145" spans="1:23" ht="13.5" customHeight="1" x14ac:dyDescent="0.15">
      <c r="A145" s="14"/>
      <c r="B145" s="348"/>
      <c r="C145" s="75">
        <f t="shared" si="13"/>
        <v>0</v>
      </c>
      <c r="D145" s="106"/>
      <c r="E145" s="158"/>
      <c r="F145" s="106"/>
      <c r="G145" s="207"/>
      <c r="H145" s="106"/>
      <c r="I145" s="106"/>
      <c r="J145" s="158"/>
      <c r="K145" s="107"/>
      <c r="L145" s="470"/>
    </row>
    <row r="146" spans="1:23" ht="13.5" customHeight="1" x14ac:dyDescent="0.15">
      <c r="A146" s="14"/>
      <c r="B146" s="13" t="s">
        <v>520</v>
      </c>
      <c r="C146" s="101">
        <f t="shared" si="13"/>
        <v>500</v>
      </c>
      <c r="D146" s="70">
        <v>400</v>
      </c>
      <c r="E146" s="70">
        <v>50</v>
      </c>
      <c r="F146" s="70">
        <v>50</v>
      </c>
      <c r="G146" s="113"/>
      <c r="H146" s="70"/>
      <c r="I146" s="70"/>
      <c r="J146" s="70">
        <v>0</v>
      </c>
      <c r="K146" s="102"/>
      <c r="L146" s="469" t="s">
        <v>604</v>
      </c>
    </row>
    <row r="147" spans="1:23" ht="13.5" customHeight="1" x14ac:dyDescent="0.15">
      <c r="A147" s="14"/>
      <c r="B147" s="348"/>
      <c r="C147" s="75">
        <f t="shared" si="13"/>
        <v>0</v>
      </c>
      <c r="D147" s="159"/>
      <c r="E147" s="159"/>
      <c r="F147" s="159"/>
      <c r="G147" s="199"/>
      <c r="H147" s="90"/>
      <c r="I147" s="90"/>
      <c r="J147" s="90"/>
      <c r="K147" s="109"/>
      <c r="L147" s="470"/>
    </row>
    <row r="148" spans="1:23" ht="13.5" customHeight="1" x14ac:dyDescent="0.15">
      <c r="A148" s="512" t="s">
        <v>33</v>
      </c>
      <c r="B148" s="513"/>
      <c r="C148" s="101">
        <f t="shared" si="13"/>
        <v>3350</v>
      </c>
      <c r="D148" s="65">
        <f t="shared" ref="D148:K149" si="17">SUM(D142,D144,D146)</f>
        <v>2350</v>
      </c>
      <c r="E148" s="65">
        <f>SUM(E142,E144,E146)</f>
        <v>600</v>
      </c>
      <c r="F148" s="65">
        <f t="shared" si="17"/>
        <v>150</v>
      </c>
      <c r="G148" s="191">
        <f t="shared" si="17"/>
        <v>100</v>
      </c>
      <c r="H148" s="65">
        <f>SUM(H142,H144,H146)</f>
        <v>50</v>
      </c>
      <c r="I148" s="65">
        <f t="shared" si="17"/>
        <v>50</v>
      </c>
      <c r="J148" s="65">
        <f>SUM(J142,J144,J146)</f>
        <v>50</v>
      </c>
      <c r="K148" s="105">
        <f t="shared" si="17"/>
        <v>0</v>
      </c>
      <c r="L148" s="469"/>
    </row>
    <row r="149" spans="1:23" ht="13.5" customHeight="1" x14ac:dyDescent="0.15">
      <c r="A149" s="514"/>
      <c r="B149" s="515"/>
      <c r="C149" s="111">
        <f t="shared" si="13"/>
        <v>0</v>
      </c>
      <c r="D149" s="106">
        <f t="shared" si="17"/>
        <v>0</v>
      </c>
      <c r="E149" s="106">
        <f>SUM(E143,E145,E147)</f>
        <v>0</v>
      </c>
      <c r="F149" s="106">
        <f t="shared" si="17"/>
        <v>0</v>
      </c>
      <c r="G149" s="206">
        <f t="shared" si="17"/>
        <v>0</v>
      </c>
      <c r="H149" s="106">
        <f>SUM(H143,H145,H147)</f>
        <v>0</v>
      </c>
      <c r="I149" s="106">
        <f t="shared" si="17"/>
        <v>0</v>
      </c>
      <c r="J149" s="106">
        <f>SUM(J143,J145,J147)</f>
        <v>0</v>
      </c>
      <c r="K149" s="107">
        <f t="shared" si="17"/>
        <v>0</v>
      </c>
      <c r="L149" s="470"/>
    </row>
    <row r="150" spans="1:23" ht="13.5" customHeight="1" x14ac:dyDescent="0.15">
      <c r="A150" s="532" t="s">
        <v>34</v>
      </c>
      <c r="B150" s="533"/>
      <c r="C150" s="101">
        <f t="shared" si="13"/>
        <v>7550</v>
      </c>
      <c r="D150" s="65">
        <f t="shared" ref="D150:K150" si="18">SUM(D140,D148)</f>
        <v>4950</v>
      </c>
      <c r="E150" s="65">
        <f>SUM(E140,E148)</f>
        <v>1600</v>
      </c>
      <c r="F150" s="65">
        <f t="shared" si="18"/>
        <v>400</v>
      </c>
      <c r="G150" s="191">
        <f t="shared" si="18"/>
        <v>250</v>
      </c>
      <c r="H150" s="65">
        <f>SUM(H140,H148)</f>
        <v>100</v>
      </c>
      <c r="I150" s="65">
        <f t="shared" si="18"/>
        <v>150</v>
      </c>
      <c r="J150" s="65">
        <f>SUM(J140,J148)</f>
        <v>100</v>
      </c>
      <c r="K150" s="105">
        <f t="shared" si="18"/>
        <v>0</v>
      </c>
      <c r="L150" s="360"/>
    </row>
    <row r="151" spans="1:23" ht="13.5" customHeight="1" x14ac:dyDescent="0.15">
      <c r="A151" s="514"/>
      <c r="B151" s="515"/>
      <c r="C151" s="111">
        <f t="shared" si="13"/>
        <v>0</v>
      </c>
      <c r="D151" s="90">
        <f t="shared" ref="D151:K151" si="19">SUM(D141,D149)</f>
        <v>0</v>
      </c>
      <c r="E151" s="90">
        <f>SUM(E141,E149)</f>
        <v>0</v>
      </c>
      <c r="F151" s="90">
        <f t="shared" si="19"/>
        <v>0</v>
      </c>
      <c r="G151" s="199">
        <f t="shared" si="19"/>
        <v>0</v>
      </c>
      <c r="H151" s="90">
        <f>SUM(H141,H149)</f>
        <v>0</v>
      </c>
      <c r="I151" s="90">
        <f t="shared" si="19"/>
        <v>0</v>
      </c>
      <c r="J151" s="90">
        <f>SUM(J141,J149)</f>
        <v>0</v>
      </c>
      <c r="K151" s="107">
        <f t="shared" si="19"/>
        <v>0</v>
      </c>
      <c r="L151" s="373"/>
    </row>
    <row r="152" spans="1:23" ht="17.25" customHeight="1" x14ac:dyDescent="0.15">
      <c r="A152" s="531" t="s">
        <v>0</v>
      </c>
      <c r="B152" s="531"/>
      <c r="C152" s="416" t="str">
        <f>市郡別合計!$B$1</f>
        <v>Ver.1.01</v>
      </c>
      <c r="D152" s="511" t="s">
        <v>399</v>
      </c>
      <c r="E152" s="511"/>
      <c r="F152" s="511"/>
      <c r="G152" s="415" t="s">
        <v>645</v>
      </c>
      <c r="H152" s="414"/>
      <c r="I152" s="414"/>
      <c r="J152" s="414"/>
      <c r="K152" s="417"/>
      <c r="L152" s="351" t="str">
        <f>市郡別合計!$I$1</f>
        <v>2023/09/01 改定部数</v>
      </c>
      <c r="N152" s="413"/>
    </row>
    <row r="153" spans="1:23" ht="13.5" customHeight="1" x14ac:dyDescent="0.15">
      <c r="A153" s="504" t="s">
        <v>260</v>
      </c>
      <c r="B153" s="505"/>
      <c r="C153" s="505"/>
      <c r="D153" s="506"/>
      <c r="E153" s="471" t="s">
        <v>255</v>
      </c>
      <c r="F153" s="472"/>
      <c r="G153" s="472"/>
      <c r="H153" s="473"/>
      <c r="I153" s="480" t="s">
        <v>285</v>
      </c>
      <c r="J153" s="481"/>
      <c r="K153" s="482"/>
      <c r="L153" s="353" t="s">
        <v>259</v>
      </c>
      <c r="N153" s="256"/>
      <c r="O153" s="256"/>
      <c r="P153" s="256"/>
      <c r="Q153" s="256"/>
      <c r="R153" s="256"/>
      <c r="S153" s="256"/>
      <c r="T153" s="256"/>
      <c r="U153" s="256"/>
      <c r="V153" s="256"/>
      <c r="W153" s="256"/>
    </row>
    <row r="154" spans="1:23" ht="13.5" customHeight="1" x14ac:dyDescent="0.15">
      <c r="A154" s="498">
        <f>市郡別合計!$A$3</f>
        <v>0</v>
      </c>
      <c r="B154" s="499"/>
      <c r="C154" s="499"/>
      <c r="D154" s="500"/>
      <c r="E154" s="525">
        <f>市郡別合計!$C$3</f>
        <v>0</v>
      </c>
      <c r="F154" s="526"/>
      <c r="G154" s="526"/>
      <c r="H154" s="527"/>
      <c r="I154" s="483">
        <f>市郡別合計!$F$3</f>
        <v>0</v>
      </c>
      <c r="J154" s="484"/>
      <c r="K154" s="485"/>
      <c r="L154" s="516">
        <f>市郡別合計!$I$3</f>
        <v>0</v>
      </c>
      <c r="N154" s="256"/>
      <c r="O154" s="256"/>
      <c r="P154" s="256"/>
      <c r="Q154" s="256"/>
      <c r="R154" s="256"/>
      <c r="S154" s="256"/>
      <c r="T154" s="256"/>
      <c r="U154" s="256"/>
      <c r="V154" s="256"/>
      <c r="W154" s="256"/>
    </row>
    <row r="155" spans="1:23" ht="13.5" customHeight="1" x14ac:dyDescent="0.15">
      <c r="A155" s="501"/>
      <c r="B155" s="502"/>
      <c r="C155" s="502"/>
      <c r="D155" s="503"/>
      <c r="E155" s="528"/>
      <c r="F155" s="529"/>
      <c r="G155" s="529"/>
      <c r="H155" s="530"/>
      <c r="I155" s="486"/>
      <c r="J155" s="487"/>
      <c r="K155" s="488"/>
      <c r="L155" s="517"/>
      <c r="N155" s="256"/>
      <c r="O155" s="256"/>
      <c r="P155" s="256"/>
      <c r="Q155" s="256"/>
      <c r="R155" s="256"/>
      <c r="S155" s="256"/>
      <c r="T155" s="256"/>
      <c r="U155" s="256"/>
      <c r="V155" s="256"/>
      <c r="W155" s="256"/>
    </row>
    <row r="156" spans="1:23" ht="13.5" customHeight="1" x14ac:dyDescent="0.15">
      <c r="A156" s="551" t="s">
        <v>261</v>
      </c>
      <c r="B156" s="552"/>
      <c r="C156" s="552"/>
      <c r="D156" s="552"/>
      <c r="E156" s="553"/>
      <c r="F156" s="489" t="s">
        <v>262</v>
      </c>
      <c r="G156" s="490"/>
      <c r="H156" s="490"/>
      <c r="I156" s="490"/>
      <c r="J156" s="491"/>
      <c r="K156" s="13" t="s">
        <v>257</v>
      </c>
      <c r="L156" s="354" t="s">
        <v>258</v>
      </c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</row>
    <row r="157" spans="1:23" ht="13.5" customHeight="1" x14ac:dyDescent="0.15">
      <c r="A157" s="492">
        <f>市郡別合計!$A$6</f>
        <v>0</v>
      </c>
      <c r="B157" s="493"/>
      <c r="C157" s="493"/>
      <c r="D157" s="493"/>
      <c r="E157" s="494"/>
      <c r="F157" s="545">
        <f>市郡別合計!$D$6</f>
        <v>0</v>
      </c>
      <c r="G157" s="546"/>
      <c r="H157" s="546"/>
      <c r="I157" s="546"/>
      <c r="J157" s="547"/>
      <c r="K157" s="474">
        <f>市郡別合計!$G$6</f>
        <v>0</v>
      </c>
      <c r="L157" s="476">
        <f>市郡別合計!$H$6</f>
        <v>0</v>
      </c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</row>
    <row r="158" spans="1:23" ht="13.5" customHeight="1" x14ac:dyDescent="0.15">
      <c r="A158" s="495"/>
      <c r="B158" s="496"/>
      <c r="C158" s="496"/>
      <c r="D158" s="496"/>
      <c r="E158" s="497"/>
      <c r="F158" s="548"/>
      <c r="G158" s="549"/>
      <c r="H158" s="549"/>
      <c r="I158" s="549"/>
      <c r="J158" s="550"/>
      <c r="K158" s="475"/>
      <c r="L158" s="477"/>
      <c r="N158" s="256"/>
      <c r="O158" s="256"/>
      <c r="P158" s="256"/>
      <c r="Q158" s="256"/>
      <c r="R158" s="256"/>
      <c r="S158" s="256"/>
      <c r="T158" s="256"/>
      <c r="U158" s="256"/>
      <c r="V158" s="256"/>
      <c r="W158" s="256"/>
    </row>
    <row r="159" spans="1:23" ht="7.5" customHeight="1" x14ac:dyDescent="0.15">
      <c r="A159" s="362"/>
      <c r="B159" s="362"/>
      <c r="C159" s="362"/>
      <c r="D159" s="363"/>
      <c r="E159" s="362"/>
      <c r="F159" s="362"/>
      <c r="G159" s="362"/>
      <c r="H159" s="363"/>
      <c r="I159" s="364"/>
      <c r="J159" s="364"/>
      <c r="K159" s="364"/>
      <c r="L159" s="364"/>
    </row>
    <row r="160" spans="1:23" ht="12" customHeight="1" x14ac:dyDescent="0.15">
      <c r="A160" s="562" t="s">
        <v>1</v>
      </c>
      <c r="B160" s="563"/>
      <c r="C160" s="3" t="s">
        <v>2</v>
      </c>
      <c r="D160" s="4" t="s">
        <v>4</v>
      </c>
      <c r="E160" s="4" t="s">
        <v>7</v>
      </c>
      <c r="F160" s="4" t="s">
        <v>5</v>
      </c>
      <c r="G160" s="204" t="s">
        <v>6</v>
      </c>
      <c r="H160" s="4" t="s">
        <v>3</v>
      </c>
      <c r="I160" s="4" t="s">
        <v>8</v>
      </c>
      <c r="J160" s="4" t="s">
        <v>518</v>
      </c>
      <c r="K160" s="5" t="s">
        <v>9</v>
      </c>
      <c r="L160" s="5" t="s">
        <v>445</v>
      </c>
    </row>
    <row r="161" spans="1:12" ht="24.95" customHeight="1" x14ac:dyDescent="0.15">
      <c r="A161" s="507" t="s">
        <v>370</v>
      </c>
      <c r="B161" s="508"/>
      <c r="H161" s="355"/>
      <c r="L161" s="356"/>
    </row>
    <row r="162" spans="1:12" ht="13.5" customHeight="1" x14ac:dyDescent="0.15">
      <c r="A162" s="509" t="s">
        <v>308</v>
      </c>
      <c r="B162" s="390" t="s">
        <v>633</v>
      </c>
      <c r="C162" s="101">
        <f t="shared" ref="C162:C194" si="20">SUM(D162:K162)</f>
        <v>3950</v>
      </c>
      <c r="D162" s="70">
        <v>3650</v>
      </c>
      <c r="E162" s="70"/>
      <c r="F162" s="70"/>
      <c r="G162" s="113"/>
      <c r="H162" s="70">
        <v>300</v>
      </c>
      <c r="I162" s="70"/>
      <c r="J162" s="70"/>
      <c r="K162" s="102"/>
      <c r="L162" s="469" t="s">
        <v>373</v>
      </c>
    </row>
    <row r="163" spans="1:12" ht="13.5" customHeight="1" x14ac:dyDescent="0.15">
      <c r="A163" s="510"/>
      <c r="B163" s="388" t="s">
        <v>634</v>
      </c>
      <c r="C163" s="75">
        <f t="shared" si="20"/>
        <v>0</v>
      </c>
      <c r="D163" s="159"/>
      <c r="E163" s="90"/>
      <c r="F163" s="90"/>
      <c r="G163" s="199"/>
      <c r="H163" s="159"/>
      <c r="I163" s="90"/>
      <c r="J163" s="90"/>
      <c r="K163" s="109"/>
      <c r="L163" s="470"/>
    </row>
    <row r="164" spans="1:12" ht="13.5" customHeight="1" x14ac:dyDescent="0.15">
      <c r="A164" s="14"/>
      <c r="B164" s="520" t="s">
        <v>496</v>
      </c>
      <c r="C164" s="101">
        <f t="shared" si="20"/>
        <v>2400</v>
      </c>
      <c r="D164" s="65">
        <v>2200</v>
      </c>
      <c r="E164" s="65"/>
      <c r="F164" s="65"/>
      <c r="G164" s="191"/>
      <c r="H164" s="65">
        <v>200</v>
      </c>
      <c r="I164" s="65"/>
      <c r="J164" s="65"/>
      <c r="K164" s="105"/>
      <c r="L164" s="469" t="s">
        <v>534</v>
      </c>
    </row>
    <row r="165" spans="1:12" ht="13.5" customHeight="1" x14ac:dyDescent="0.15">
      <c r="A165" s="14"/>
      <c r="B165" s="544"/>
      <c r="C165" s="75">
        <f t="shared" si="20"/>
        <v>0</v>
      </c>
      <c r="D165" s="158"/>
      <c r="E165" s="106"/>
      <c r="F165" s="106"/>
      <c r="G165" s="206"/>
      <c r="H165" s="158"/>
      <c r="I165" s="106"/>
      <c r="J165" s="106"/>
      <c r="K165" s="107"/>
      <c r="L165" s="470"/>
    </row>
    <row r="166" spans="1:12" ht="13.5" customHeight="1" x14ac:dyDescent="0.15">
      <c r="A166" s="14"/>
      <c r="B166" s="390" t="s">
        <v>596</v>
      </c>
      <c r="C166" s="101">
        <f t="shared" si="20"/>
        <v>2600</v>
      </c>
      <c r="D166" s="70"/>
      <c r="E166" s="70">
        <v>1850</v>
      </c>
      <c r="F166" s="70"/>
      <c r="G166" s="113">
        <v>550</v>
      </c>
      <c r="H166" s="70"/>
      <c r="I166" s="70">
        <v>100</v>
      </c>
      <c r="J166" s="70">
        <v>100</v>
      </c>
      <c r="K166" s="102"/>
      <c r="L166" s="518" t="s">
        <v>623</v>
      </c>
    </row>
    <row r="167" spans="1:12" ht="13.5" customHeight="1" x14ac:dyDescent="0.15">
      <c r="A167" s="14"/>
      <c r="B167" s="388"/>
      <c r="C167" s="75">
        <f t="shared" si="20"/>
        <v>0</v>
      </c>
      <c r="D167" s="90"/>
      <c r="E167" s="159"/>
      <c r="F167" s="90"/>
      <c r="G167" s="205"/>
      <c r="H167" s="90"/>
      <c r="I167" s="159"/>
      <c r="J167" s="159"/>
      <c r="K167" s="109"/>
      <c r="L167" s="519"/>
    </row>
    <row r="168" spans="1:12" ht="13.5" customHeight="1" x14ac:dyDescent="0.15">
      <c r="A168" s="14"/>
      <c r="B168" s="520" t="s">
        <v>372</v>
      </c>
      <c r="C168" s="101">
        <f t="shared" si="20"/>
        <v>5300</v>
      </c>
      <c r="D168" s="65"/>
      <c r="E168" s="65">
        <v>3200</v>
      </c>
      <c r="F168" s="65"/>
      <c r="G168" s="191">
        <v>1900</v>
      </c>
      <c r="H168" s="65"/>
      <c r="I168" s="65">
        <v>150</v>
      </c>
      <c r="J168" s="65">
        <v>50</v>
      </c>
      <c r="K168" s="105"/>
      <c r="L168" s="469" t="s">
        <v>373</v>
      </c>
    </row>
    <row r="169" spans="1:12" ht="13.5" customHeight="1" x14ac:dyDescent="0.15">
      <c r="A169" s="14"/>
      <c r="B169" s="544"/>
      <c r="C169" s="75">
        <f t="shared" si="20"/>
        <v>0</v>
      </c>
      <c r="D169" s="106"/>
      <c r="E169" s="158"/>
      <c r="F169" s="106"/>
      <c r="G169" s="207"/>
      <c r="H169" s="106"/>
      <c r="I169" s="158"/>
      <c r="J169" s="158"/>
      <c r="K169" s="107"/>
      <c r="L169" s="470"/>
    </row>
    <row r="170" spans="1:12" ht="13.5" customHeight="1" x14ac:dyDescent="0.15">
      <c r="A170" s="14"/>
      <c r="B170" s="390" t="s">
        <v>291</v>
      </c>
      <c r="C170" s="101">
        <f t="shared" si="20"/>
        <v>4000</v>
      </c>
      <c r="D170" s="70"/>
      <c r="E170" s="70">
        <v>2700</v>
      </c>
      <c r="F170" s="70">
        <v>1000</v>
      </c>
      <c r="G170" s="113"/>
      <c r="H170" s="70"/>
      <c r="I170" s="70">
        <v>300</v>
      </c>
      <c r="J170" s="70"/>
      <c r="K170" s="102"/>
      <c r="L170" s="518" t="s">
        <v>509</v>
      </c>
    </row>
    <row r="171" spans="1:12" ht="13.5" customHeight="1" x14ac:dyDescent="0.15">
      <c r="A171" s="14"/>
      <c r="B171" s="388"/>
      <c r="C171" s="75">
        <f t="shared" si="20"/>
        <v>0</v>
      </c>
      <c r="D171" s="90"/>
      <c r="E171" s="159"/>
      <c r="F171" s="159"/>
      <c r="G171" s="199"/>
      <c r="H171" s="90"/>
      <c r="I171" s="159"/>
      <c r="J171" s="90"/>
      <c r="K171" s="109"/>
      <c r="L171" s="519"/>
    </row>
    <row r="172" spans="1:12" ht="13.5" customHeight="1" x14ac:dyDescent="0.15">
      <c r="A172" s="512" t="s">
        <v>292</v>
      </c>
      <c r="B172" s="533"/>
      <c r="C172" s="101">
        <f t="shared" si="20"/>
        <v>18250</v>
      </c>
      <c r="D172" s="113">
        <f t="shared" ref="D172:K173" si="21">SUM(D162,D164,D166,D168,D170)</f>
        <v>5850</v>
      </c>
      <c r="E172" s="70">
        <f t="shared" si="21"/>
        <v>7750</v>
      </c>
      <c r="F172" s="70">
        <f t="shared" si="21"/>
        <v>1000</v>
      </c>
      <c r="G172" s="113">
        <f t="shared" si="21"/>
        <v>2450</v>
      </c>
      <c r="H172" s="70">
        <f t="shared" si="21"/>
        <v>500</v>
      </c>
      <c r="I172" s="70">
        <f t="shared" si="21"/>
        <v>550</v>
      </c>
      <c r="J172" s="114">
        <f t="shared" si="21"/>
        <v>150</v>
      </c>
      <c r="K172" s="102">
        <f t="shared" si="21"/>
        <v>0</v>
      </c>
      <c r="L172" s="469"/>
    </row>
    <row r="173" spans="1:12" ht="13.5" customHeight="1" x14ac:dyDescent="0.15">
      <c r="A173" s="514"/>
      <c r="B173" s="515"/>
      <c r="C173" s="111">
        <f t="shared" si="20"/>
        <v>0</v>
      </c>
      <c r="D173" s="90">
        <f t="shared" si="21"/>
        <v>0</v>
      </c>
      <c r="E173" s="90">
        <f t="shared" si="21"/>
        <v>0</v>
      </c>
      <c r="F173" s="90">
        <f t="shared" si="21"/>
        <v>0</v>
      </c>
      <c r="G173" s="199">
        <f t="shared" si="21"/>
        <v>0</v>
      </c>
      <c r="H173" s="90">
        <f t="shared" si="21"/>
        <v>0</v>
      </c>
      <c r="I173" s="90">
        <f t="shared" si="21"/>
        <v>0</v>
      </c>
      <c r="J173" s="90">
        <f t="shared" si="21"/>
        <v>0</v>
      </c>
      <c r="K173" s="109">
        <f t="shared" si="21"/>
        <v>0</v>
      </c>
      <c r="L173" s="470"/>
    </row>
    <row r="174" spans="1:12" ht="13.5" customHeight="1" x14ac:dyDescent="0.15">
      <c r="A174" s="509" t="s">
        <v>380</v>
      </c>
      <c r="B174" s="13" t="s">
        <v>603</v>
      </c>
      <c r="C174" s="101">
        <f t="shared" si="20"/>
        <v>400</v>
      </c>
      <c r="D174" s="65">
        <v>400</v>
      </c>
      <c r="E174" s="65"/>
      <c r="F174" s="65"/>
      <c r="G174" s="191"/>
      <c r="H174" s="65"/>
      <c r="I174" s="65"/>
      <c r="J174" s="65"/>
      <c r="K174" s="105"/>
      <c r="L174" s="469"/>
    </row>
    <row r="175" spans="1:12" ht="13.5" customHeight="1" x14ac:dyDescent="0.15">
      <c r="A175" s="538"/>
      <c r="B175" s="348"/>
      <c r="C175" s="75">
        <f t="shared" si="20"/>
        <v>0</v>
      </c>
      <c r="D175" s="158"/>
      <c r="E175" s="106"/>
      <c r="F175" s="106"/>
      <c r="G175" s="206"/>
      <c r="H175" s="106"/>
      <c r="I175" s="106"/>
      <c r="J175" s="106"/>
      <c r="K175" s="107"/>
      <c r="L175" s="470"/>
    </row>
    <row r="176" spans="1:12" ht="13.5" customHeight="1" x14ac:dyDescent="0.15">
      <c r="A176" s="509" t="s">
        <v>309</v>
      </c>
      <c r="B176" s="13" t="s">
        <v>39</v>
      </c>
      <c r="C176" s="101">
        <f t="shared" si="20"/>
        <v>1450</v>
      </c>
      <c r="D176" s="70">
        <v>1350</v>
      </c>
      <c r="E176" s="70"/>
      <c r="F176" s="70"/>
      <c r="G176" s="113"/>
      <c r="H176" s="70">
        <v>100</v>
      </c>
      <c r="I176" s="70"/>
      <c r="J176" s="70"/>
      <c r="K176" s="102"/>
      <c r="L176" s="469" t="s">
        <v>510</v>
      </c>
    </row>
    <row r="177" spans="1:12" ht="13.5" customHeight="1" x14ac:dyDescent="0.15">
      <c r="A177" s="522"/>
      <c r="B177" s="348"/>
      <c r="C177" s="75">
        <f t="shared" si="20"/>
        <v>0</v>
      </c>
      <c r="D177" s="159"/>
      <c r="E177" s="90"/>
      <c r="F177" s="90"/>
      <c r="G177" s="199"/>
      <c r="H177" s="159"/>
      <c r="I177" s="90"/>
      <c r="J177" s="90"/>
      <c r="K177" s="109"/>
      <c r="L177" s="470"/>
    </row>
    <row r="178" spans="1:12" ht="13.5" customHeight="1" x14ac:dyDescent="0.15">
      <c r="A178" s="9"/>
      <c r="B178" s="13" t="s">
        <v>597</v>
      </c>
      <c r="C178" s="101">
        <f t="shared" si="20"/>
        <v>350</v>
      </c>
      <c r="D178" s="70"/>
      <c r="E178" s="70">
        <v>200</v>
      </c>
      <c r="F178" s="70"/>
      <c r="G178" s="113">
        <v>100</v>
      </c>
      <c r="H178" s="70"/>
      <c r="I178" s="70">
        <v>50</v>
      </c>
      <c r="J178" s="70"/>
      <c r="K178" s="102"/>
      <c r="L178" s="469" t="s">
        <v>510</v>
      </c>
    </row>
    <row r="179" spans="1:12" ht="13.5" customHeight="1" x14ac:dyDescent="0.15">
      <c r="A179" s="9"/>
      <c r="B179" s="348"/>
      <c r="C179" s="75">
        <f t="shared" si="20"/>
        <v>0</v>
      </c>
      <c r="D179" s="90"/>
      <c r="E179" s="159"/>
      <c r="F179" s="90"/>
      <c r="G179" s="205"/>
      <c r="H179" s="90"/>
      <c r="I179" s="159"/>
      <c r="J179" s="90"/>
      <c r="K179" s="109"/>
      <c r="L179" s="470"/>
    </row>
    <row r="180" spans="1:12" ht="13.5" customHeight="1" x14ac:dyDescent="0.15">
      <c r="A180" s="512" t="s">
        <v>293</v>
      </c>
      <c r="B180" s="533"/>
      <c r="C180" s="101">
        <f t="shared" si="20"/>
        <v>1800</v>
      </c>
      <c r="D180" s="113">
        <f t="shared" ref="D180:K180" si="22">SUM(D176,D178)</f>
        <v>1350</v>
      </c>
      <c r="E180" s="70">
        <f>SUM(E176,E178)</f>
        <v>200</v>
      </c>
      <c r="F180" s="70">
        <f t="shared" si="22"/>
        <v>0</v>
      </c>
      <c r="G180" s="113">
        <f t="shared" si="22"/>
        <v>100</v>
      </c>
      <c r="H180" s="70">
        <f>SUM(H176,H178)</f>
        <v>100</v>
      </c>
      <c r="I180" s="70">
        <f t="shared" si="22"/>
        <v>50</v>
      </c>
      <c r="J180" s="114">
        <f>SUM(J176,J178)</f>
        <v>0</v>
      </c>
      <c r="K180" s="102">
        <f t="shared" si="22"/>
        <v>0</v>
      </c>
      <c r="L180" s="469"/>
    </row>
    <row r="181" spans="1:12" ht="13.5" customHeight="1" x14ac:dyDescent="0.15">
      <c r="A181" s="514"/>
      <c r="B181" s="515"/>
      <c r="C181" s="111">
        <f t="shared" si="20"/>
        <v>0</v>
      </c>
      <c r="D181" s="90">
        <f t="shared" ref="D181:K181" si="23">SUM(D177,D179)</f>
        <v>0</v>
      </c>
      <c r="E181" s="90">
        <f>SUM(E177,E179)</f>
        <v>0</v>
      </c>
      <c r="F181" s="90">
        <f t="shared" si="23"/>
        <v>0</v>
      </c>
      <c r="G181" s="199">
        <f t="shared" si="23"/>
        <v>0</v>
      </c>
      <c r="H181" s="90">
        <f>SUM(H177,H179)</f>
        <v>0</v>
      </c>
      <c r="I181" s="90">
        <f t="shared" si="23"/>
        <v>0</v>
      </c>
      <c r="J181" s="90">
        <f>SUM(J177,J179)</f>
        <v>0</v>
      </c>
      <c r="K181" s="109">
        <f t="shared" si="23"/>
        <v>0</v>
      </c>
      <c r="L181" s="470"/>
    </row>
    <row r="182" spans="1:12" ht="13.5" customHeight="1" x14ac:dyDescent="0.15">
      <c r="A182" s="532" t="s">
        <v>36</v>
      </c>
      <c r="B182" s="533"/>
      <c r="C182" s="101">
        <f t="shared" si="20"/>
        <v>20450</v>
      </c>
      <c r="D182" s="113">
        <f t="shared" ref="D182:K183" si="24">SUM(D172,D174,D180)</f>
        <v>7600</v>
      </c>
      <c r="E182" s="70">
        <f>SUM(E172,E174,E180)</f>
        <v>7950</v>
      </c>
      <c r="F182" s="70">
        <f t="shared" si="24"/>
        <v>1000</v>
      </c>
      <c r="G182" s="113">
        <f t="shared" si="24"/>
        <v>2550</v>
      </c>
      <c r="H182" s="70">
        <f>SUM(H172,H174,H180)</f>
        <v>600</v>
      </c>
      <c r="I182" s="70">
        <f t="shared" si="24"/>
        <v>600</v>
      </c>
      <c r="J182" s="114">
        <f>SUM(J172,J174,J180)</f>
        <v>150</v>
      </c>
      <c r="K182" s="102">
        <f t="shared" si="24"/>
        <v>0</v>
      </c>
      <c r="L182" s="360"/>
    </row>
    <row r="183" spans="1:12" ht="13.5" customHeight="1" x14ac:dyDescent="0.15">
      <c r="A183" s="514"/>
      <c r="B183" s="515"/>
      <c r="C183" s="111">
        <f t="shared" si="20"/>
        <v>0</v>
      </c>
      <c r="D183" s="90">
        <f t="shared" si="24"/>
        <v>0</v>
      </c>
      <c r="E183" s="90">
        <f>SUM(E173,E175,E181)</f>
        <v>0</v>
      </c>
      <c r="F183" s="90">
        <f t="shared" si="24"/>
        <v>0</v>
      </c>
      <c r="G183" s="199">
        <f t="shared" si="24"/>
        <v>0</v>
      </c>
      <c r="H183" s="90">
        <f>SUM(H173,H175,H181)</f>
        <v>0</v>
      </c>
      <c r="I183" s="90">
        <f t="shared" si="24"/>
        <v>0</v>
      </c>
      <c r="J183" s="90">
        <f>SUM(J173,J175,J181)</f>
        <v>0</v>
      </c>
      <c r="K183" s="109">
        <f t="shared" si="24"/>
        <v>0</v>
      </c>
      <c r="L183" s="177"/>
    </row>
    <row r="184" spans="1:12" ht="24.95" customHeight="1" x14ac:dyDescent="0.15">
      <c r="A184" s="507" t="s">
        <v>376</v>
      </c>
      <c r="B184" s="508"/>
      <c r="H184" s="355"/>
      <c r="L184" s="356"/>
    </row>
    <row r="185" spans="1:12" ht="13.5" customHeight="1" x14ac:dyDescent="0.15">
      <c r="A185" s="16" t="s">
        <v>37</v>
      </c>
      <c r="B185" s="13" t="s">
        <v>38</v>
      </c>
      <c r="C185" s="101">
        <f t="shared" si="20"/>
        <v>6750</v>
      </c>
      <c r="D185" s="70">
        <v>4750</v>
      </c>
      <c r="E185" s="70">
        <v>800</v>
      </c>
      <c r="F185" s="70">
        <v>400</v>
      </c>
      <c r="G185" s="113">
        <v>400</v>
      </c>
      <c r="H185" s="70">
        <v>150</v>
      </c>
      <c r="I185" s="70">
        <v>200</v>
      </c>
      <c r="J185" s="70">
        <v>50</v>
      </c>
      <c r="K185" s="102"/>
      <c r="L185" s="518" t="s">
        <v>381</v>
      </c>
    </row>
    <row r="186" spans="1:12" ht="13.5" customHeight="1" x14ac:dyDescent="0.15">
      <c r="A186" s="17"/>
      <c r="B186" s="348"/>
      <c r="C186" s="75">
        <f t="shared" si="20"/>
        <v>0</v>
      </c>
      <c r="D186" s="159"/>
      <c r="E186" s="159"/>
      <c r="F186" s="159"/>
      <c r="G186" s="205"/>
      <c r="H186" s="159"/>
      <c r="I186" s="159"/>
      <c r="J186" s="159"/>
      <c r="K186" s="109"/>
      <c r="L186" s="519"/>
    </row>
    <row r="187" spans="1:12" ht="13.5" customHeight="1" x14ac:dyDescent="0.15">
      <c r="A187" s="7" t="s">
        <v>40</v>
      </c>
      <c r="B187" s="13" t="s">
        <v>499</v>
      </c>
      <c r="C187" s="101">
        <f t="shared" si="20"/>
        <v>1500</v>
      </c>
      <c r="D187" s="70">
        <v>1300</v>
      </c>
      <c r="E187" s="70"/>
      <c r="F187" s="70">
        <v>50</v>
      </c>
      <c r="G187" s="113"/>
      <c r="H187" s="70">
        <v>100</v>
      </c>
      <c r="I187" s="70">
        <v>50</v>
      </c>
      <c r="J187" s="70"/>
      <c r="K187" s="102"/>
      <c r="L187" s="469" t="s">
        <v>387</v>
      </c>
    </row>
    <row r="188" spans="1:12" ht="13.5" customHeight="1" x14ac:dyDescent="0.15">
      <c r="A188" s="14"/>
      <c r="B188" s="348" t="s">
        <v>500</v>
      </c>
      <c r="C188" s="75">
        <f t="shared" si="20"/>
        <v>0</v>
      </c>
      <c r="D188" s="159"/>
      <c r="E188" s="90"/>
      <c r="F188" s="159"/>
      <c r="G188" s="199"/>
      <c r="H188" s="159"/>
      <c r="I188" s="159"/>
      <c r="J188" s="90"/>
      <c r="K188" s="109"/>
      <c r="L188" s="470"/>
    </row>
    <row r="189" spans="1:12" ht="13.5" customHeight="1" x14ac:dyDescent="0.15">
      <c r="A189" s="14"/>
      <c r="B189" s="13" t="s">
        <v>35</v>
      </c>
      <c r="C189" s="101">
        <f t="shared" si="20"/>
        <v>800</v>
      </c>
      <c r="D189" s="65"/>
      <c r="E189" s="65">
        <v>550</v>
      </c>
      <c r="F189" s="65">
        <v>250</v>
      </c>
      <c r="G189" s="191"/>
      <c r="H189" s="65"/>
      <c r="I189" s="65"/>
      <c r="J189" s="65"/>
      <c r="K189" s="105"/>
      <c r="L189" s="469" t="s">
        <v>511</v>
      </c>
    </row>
    <row r="190" spans="1:12" ht="13.5" customHeight="1" x14ac:dyDescent="0.15">
      <c r="A190" s="14"/>
      <c r="B190" s="348"/>
      <c r="C190" s="75">
        <f t="shared" si="20"/>
        <v>0</v>
      </c>
      <c r="D190" s="106"/>
      <c r="E190" s="158"/>
      <c r="F190" s="158"/>
      <c r="G190" s="206"/>
      <c r="H190" s="106"/>
      <c r="I190" s="106"/>
      <c r="J190" s="106"/>
      <c r="K190" s="107"/>
      <c r="L190" s="470"/>
    </row>
    <row r="191" spans="1:12" ht="13.5" customHeight="1" x14ac:dyDescent="0.15">
      <c r="A191" s="512" t="s">
        <v>41</v>
      </c>
      <c r="B191" s="513"/>
      <c r="C191" s="101">
        <f t="shared" ref="C191:K191" si="25">SUM(C187,C189)</f>
        <v>2300</v>
      </c>
      <c r="D191" s="70">
        <f t="shared" si="25"/>
        <v>1300</v>
      </c>
      <c r="E191" s="70">
        <f t="shared" si="25"/>
        <v>550</v>
      </c>
      <c r="F191" s="70">
        <f t="shared" si="25"/>
        <v>300</v>
      </c>
      <c r="G191" s="113">
        <f t="shared" si="25"/>
        <v>0</v>
      </c>
      <c r="H191" s="70">
        <f t="shared" si="25"/>
        <v>100</v>
      </c>
      <c r="I191" s="70">
        <f t="shared" si="25"/>
        <v>50</v>
      </c>
      <c r="J191" s="70">
        <f t="shared" si="25"/>
        <v>0</v>
      </c>
      <c r="K191" s="102">
        <f t="shared" si="25"/>
        <v>0</v>
      </c>
      <c r="L191" s="469"/>
    </row>
    <row r="192" spans="1:12" ht="13.5" customHeight="1" x14ac:dyDescent="0.15">
      <c r="A192" s="514"/>
      <c r="B192" s="515"/>
      <c r="C192" s="112">
        <f t="shared" ref="C192:K192" si="26">SUM(C188,C190)</f>
        <v>0</v>
      </c>
      <c r="D192" s="90">
        <f t="shared" si="26"/>
        <v>0</v>
      </c>
      <c r="E192" s="90">
        <f t="shared" si="26"/>
        <v>0</v>
      </c>
      <c r="F192" s="90">
        <f t="shared" si="26"/>
        <v>0</v>
      </c>
      <c r="G192" s="199">
        <f t="shared" si="26"/>
        <v>0</v>
      </c>
      <c r="H192" s="90">
        <f t="shared" si="26"/>
        <v>0</v>
      </c>
      <c r="I192" s="90">
        <f t="shared" si="26"/>
        <v>0</v>
      </c>
      <c r="J192" s="90">
        <f t="shared" si="26"/>
        <v>0</v>
      </c>
      <c r="K192" s="109">
        <f t="shared" si="26"/>
        <v>0</v>
      </c>
      <c r="L192" s="470"/>
    </row>
    <row r="193" spans="1:23" ht="13.5" customHeight="1" x14ac:dyDescent="0.15">
      <c r="A193" s="534" t="s">
        <v>42</v>
      </c>
      <c r="B193" s="535"/>
      <c r="C193" s="101">
        <f t="shared" si="20"/>
        <v>9050</v>
      </c>
      <c r="D193" s="65">
        <f>SUM(D185,D191)</f>
        <v>6050</v>
      </c>
      <c r="E193" s="65">
        <f t="shared" ref="E193:K193" si="27">SUM(E185,E191)</f>
        <v>1350</v>
      </c>
      <c r="F193" s="65">
        <f t="shared" si="27"/>
        <v>700</v>
      </c>
      <c r="G193" s="191">
        <f t="shared" si="27"/>
        <v>400</v>
      </c>
      <c r="H193" s="191">
        <f t="shared" si="27"/>
        <v>250</v>
      </c>
      <c r="I193" s="65">
        <f t="shared" si="27"/>
        <v>250</v>
      </c>
      <c r="J193" s="65">
        <f t="shared" si="27"/>
        <v>50</v>
      </c>
      <c r="K193" s="105">
        <f t="shared" si="27"/>
        <v>0</v>
      </c>
      <c r="L193" s="360"/>
    </row>
    <row r="194" spans="1:23" ht="13.5" customHeight="1" x14ac:dyDescent="0.15">
      <c r="A194" s="536"/>
      <c r="B194" s="537"/>
      <c r="C194" s="111">
        <f t="shared" si="20"/>
        <v>0</v>
      </c>
      <c r="D194" s="90">
        <f t="shared" ref="D194:K194" si="28">SUM(D186,D192)</f>
        <v>0</v>
      </c>
      <c r="E194" s="90">
        <f t="shared" si="28"/>
        <v>0</v>
      </c>
      <c r="F194" s="90">
        <f t="shared" si="28"/>
        <v>0</v>
      </c>
      <c r="G194" s="199">
        <f t="shared" si="28"/>
        <v>0</v>
      </c>
      <c r="H194" s="90">
        <f t="shared" si="28"/>
        <v>0</v>
      </c>
      <c r="I194" s="90">
        <f t="shared" si="28"/>
        <v>0</v>
      </c>
      <c r="J194" s="90">
        <f t="shared" si="28"/>
        <v>0</v>
      </c>
      <c r="K194" s="107">
        <f t="shared" si="28"/>
        <v>0</v>
      </c>
      <c r="L194" s="177"/>
    </row>
    <row r="195" spans="1:23" ht="17.25" customHeight="1" x14ac:dyDescent="0.15">
      <c r="A195" s="531" t="s">
        <v>0</v>
      </c>
      <c r="B195" s="531"/>
      <c r="C195" s="416" t="str">
        <f>市郡別合計!$B$1</f>
        <v>Ver.1.01</v>
      </c>
      <c r="D195" s="511" t="s">
        <v>400</v>
      </c>
      <c r="E195" s="511"/>
      <c r="F195" s="511"/>
      <c r="G195" s="415" t="s">
        <v>645</v>
      </c>
      <c r="H195" s="414"/>
      <c r="I195" s="414"/>
      <c r="J195" s="414"/>
      <c r="K195" s="417"/>
      <c r="L195" s="351" t="str">
        <f>市郡別合計!$I$1</f>
        <v>2023/09/01 改定部数</v>
      </c>
      <c r="N195" s="413"/>
    </row>
    <row r="196" spans="1:23" ht="13.5" customHeight="1" x14ac:dyDescent="0.15">
      <c r="A196" s="504" t="s">
        <v>260</v>
      </c>
      <c r="B196" s="505"/>
      <c r="C196" s="505"/>
      <c r="D196" s="506"/>
      <c r="E196" s="471" t="s">
        <v>255</v>
      </c>
      <c r="F196" s="472"/>
      <c r="G196" s="472"/>
      <c r="H196" s="473"/>
      <c r="I196" s="480" t="s">
        <v>285</v>
      </c>
      <c r="J196" s="481"/>
      <c r="K196" s="482"/>
      <c r="L196" s="353" t="s">
        <v>259</v>
      </c>
      <c r="N196" s="256"/>
      <c r="O196" s="256"/>
      <c r="P196" s="256"/>
      <c r="Q196" s="256"/>
      <c r="R196" s="256"/>
      <c r="S196" s="256"/>
      <c r="T196" s="256"/>
      <c r="U196" s="256"/>
      <c r="V196" s="256"/>
      <c r="W196" s="256"/>
    </row>
    <row r="197" spans="1:23" ht="13.5" customHeight="1" x14ac:dyDescent="0.15">
      <c r="A197" s="498">
        <f>市郡別合計!$A$3</f>
        <v>0</v>
      </c>
      <c r="B197" s="499"/>
      <c r="C197" s="499"/>
      <c r="D197" s="500"/>
      <c r="E197" s="525">
        <f>市郡別合計!$C$3</f>
        <v>0</v>
      </c>
      <c r="F197" s="526"/>
      <c r="G197" s="526"/>
      <c r="H197" s="527"/>
      <c r="I197" s="483">
        <f>市郡別合計!$F$3</f>
        <v>0</v>
      </c>
      <c r="J197" s="484"/>
      <c r="K197" s="485"/>
      <c r="L197" s="516">
        <f>市郡別合計!$I$3</f>
        <v>0</v>
      </c>
      <c r="N197" s="256"/>
      <c r="O197" s="256"/>
      <c r="P197" s="256"/>
      <c r="Q197" s="256"/>
      <c r="R197" s="256"/>
      <c r="S197" s="256"/>
      <c r="T197" s="256"/>
      <c r="U197" s="256"/>
      <c r="V197" s="256"/>
      <c r="W197" s="256"/>
    </row>
    <row r="198" spans="1:23" ht="13.5" customHeight="1" x14ac:dyDescent="0.15">
      <c r="A198" s="501"/>
      <c r="B198" s="502"/>
      <c r="C198" s="502"/>
      <c r="D198" s="503"/>
      <c r="E198" s="528"/>
      <c r="F198" s="529"/>
      <c r="G198" s="529"/>
      <c r="H198" s="530"/>
      <c r="I198" s="486"/>
      <c r="J198" s="487"/>
      <c r="K198" s="488"/>
      <c r="L198" s="517"/>
      <c r="N198" s="256"/>
      <c r="O198" s="256"/>
      <c r="P198" s="256"/>
      <c r="Q198" s="256"/>
      <c r="R198" s="256"/>
      <c r="S198" s="256"/>
      <c r="T198" s="256"/>
      <c r="U198" s="256"/>
      <c r="V198" s="256"/>
      <c r="W198" s="256"/>
    </row>
    <row r="199" spans="1:23" ht="13.5" customHeight="1" x14ac:dyDescent="0.15">
      <c r="A199" s="551" t="s">
        <v>261</v>
      </c>
      <c r="B199" s="552"/>
      <c r="C199" s="552"/>
      <c r="D199" s="552"/>
      <c r="E199" s="553"/>
      <c r="F199" s="489" t="s">
        <v>262</v>
      </c>
      <c r="G199" s="490"/>
      <c r="H199" s="490"/>
      <c r="I199" s="490"/>
      <c r="J199" s="491"/>
      <c r="K199" s="13" t="s">
        <v>257</v>
      </c>
      <c r="L199" s="354" t="s">
        <v>258</v>
      </c>
      <c r="N199" s="256"/>
      <c r="O199" s="256"/>
      <c r="P199" s="256"/>
      <c r="Q199" s="256"/>
      <c r="R199" s="256"/>
      <c r="S199" s="256"/>
      <c r="T199" s="256"/>
      <c r="U199" s="256"/>
      <c r="V199" s="256"/>
      <c r="W199" s="256"/>
    </row>
    <row r="200" spans="1:23" ht="13.5" customHeight="1" x14ac:dyDescent="0.15">
      <c r="A200" s="492">
        <f>市郡別合計!$A$6</f>
        <v>0</v>
      </c>
      <c r="B200" s="493"/>
      <c r="C200" s="493"/>
      <c r="D200" s="493"/>
      <c r="E200" s="494"/>
      <c r="F200" s="545">
        <f>市郡別合計!$D$6</f>
        <v>0</v>
      </c>
      <c r="G200" s="546"/>
      <c r="H200" s="546"/>
      <c r="I200" s="546"/>
      <c r="J200" s="547"/>
      <c r="K200" s="474">
        <f>市郡別合計!$G$6</f>
        <v>0</v>
      </c>
      <c r="L200" s="476">
        <f>市郡別合計!$H$6</f>
        <v>0</v>
      </c>
      <c r="N200" s="256"/>
      <c r="O200" s="256"/>
      <c r="P200" s="256"/>
      <c r="Q200" s="256"/>
      <c r="R200" s="256"/>
      <c r="S200" s="256"/>
      <c r="T200" s="256"/>
      <c r="U200" s="256"/>
      <c r="V200" s="256"/>
      <c r="W200" s="256"/>
    </row>
    <row r="201" spans="1:23" ht="13.5" customHeight="1" x14ac:dyDescent="0.15">
      <c r="A201" s="495"/>
      <c r="B201" s="496"/>
      <c r="C201" s="496"/>
      <c r="D201" s="496"/>
      <c r="E201" s="497"/>
      <c r="F201" s="548"/>
      <c r="G201" s="549"/>
      <c r="H201" s="549"/>
      <c r="I201" s="549"/>
      <c r="J201" s="550"/>
      <c r="K201" s="475"/>
      <c r="L201" s="477"/>
      <c r="N201" s="256"/>
      <c r="O201" s="256"/>
      <c r="P201" s="256"/>
      <c r="Q201" s="256"/>
      <c r="R201" s="256"/>
      <c r="S201" s="256"/>
      <c r="T201" s="256"/>
      <c r="U201" s="256"/>
      <c r="V201" s="256"/>
      <c r="W201" s="256"/>
    </row>
    <row r="202" spans="1:23" ht="6.75" customHeight="1" x14ac:dyDescent="0.15">
      <c r="A202" s="53"/>
      <c r="B202" s="53"/>
      <c r="C202" s="355"/>
      <c r="D202" s="355"/>
      <c r="E202" s="355"/>
      <c r="F202" s="355"/>
      <c r="G202" s="355"/>
      <c r="H202" s="355"/>
      <c r="I202" s="365"/>
      <c r="J202" s="355"/>
      <c r="K202" s="365"/>
      <c r="L202" s="355"/>
    </row>
    <row r="203" spans="1:23" ht="13.5" customHeight="1" x14ac:dyDescent="0.15">
      <c r="A203" s="523" t="s">
        <v>1</v>
      </c>
      <c r="B203" s="524"/>
      <c r="C203" s="3" t="s">
        <v>2</v>
      </c>
      <c r="D203" s="4" t="s">
        <v>4</v>
      </c>
      <c r="E203" s="4" t="s">
        <v>7</v>
      </c>
      <c r="F203" s="4" t="s">
        <v>5</v>
      </c>
      <c r="G203" s="204" t="s">
        <v>6</v>
      </c>
      <c r="H203" s="4" t="s">
        <v>3</v>
      </c>
      <c r="I203" s="4" t="s">
        <v>8</v>
      </c>
      <c r="J203" s="4" t="s">
        <v>518</v>
      </c>
      <c r="K203" s="5" t="s">
        <v>9</v>
      </c>
      <c r="L203" s="5" t="s">
        <v>445</v>
      </c>
    </row>
    <row r="204" spans="1:23" ht="24.95" customHeight="1" x14ac:dyDescent="0.15">
      <c r="A204" s="507" t="s">
        <v>377</v>
      </c>
      <c r="B204" s="508"/>
      <c r="H204" s="355"/>
      <c r="L204" s="356"/>
    </row>
    <row r="205" spans="1:23" ht="13.5" customHeight="1" x14ac:dyDescent="0.15">
      <c r="A205" s="16" t="s">
        <v>43</v>
      </c>
      <c r="B205" s="13" t="s">
        <v>99</v>
      </c>
      <c r="C205" s="101">
        <f t="shared" ref="C205:C216" si="29">SUM(D205:K205)</f>
        <v>2500</v>
      </c>
      <c r="D205" s="70">
        <v>2150</v>
      </c>
      <c r="E205" s="70"/>
      <c r="F205" s="70">
        <v>250</v>
      </c>
      <c r="G205" s="113"/>
      <c r="H205" s="70">
        <v>50</v>
      </c>
      <c r="I205" s="70">
        <v>50</v>
      </c>
      <c r="J205" s="70"/>
      <c r="K205" s="102"/>
      <c r="L205" s="469" t="s">
        <v>388</v>
      </c>
    </row>
    <row r="206" spans="1:23" ht="13.5" customHeight="1" x14ac:dyDescent="0.15">
      <c r="A206" s="376"/>
      <c r="B206" s="348"/>
      <c r="C206" s="75">
        <f t="shared" si="29"/>
        <v>0</v>
      </c>
      <c r="D206" s="159"/>
      <c r="E206" s="90"/>
      <c r="F206" s="159"/>
      <c r="G206" s="199"/>
      <c r="H206" s="159"/>
      <c r="I206" s="159"/>
      <c r="J206" s="90"/>
      <c r="K206" s="109"/>
      <c r="L206" s="470"/>
    </row>
    <row r="207" spans="1:23" ht="13.5" customHeight="1" x14ac:dyDescent="0.15">
      <c r="A207" s="14"/>
      <c r="B207" s="13" t="s">
        <v>478</v>
      </c>
      <c r="C207" s="101">
        <f>SUM(D207:K207)</f>
        <v>3150</v>
      </c>
      <c r="D207" s="65"/>
      <c r="E207" s="65">
        <v>2650</v>
      </c>
      <c r="F207" s="65"/>
      <c r="G207" s="191">
        <v>350</v>
      </c>
      <c r="H207" s="65"/>
      <c r="I207" s="65">
        <v>100</v>
      </c>
      <c r="J207" s="65">
        <v>50</v>
      </c>
      <c r="K207" s="105"/>
      <c r="L207" s="469" t="s">
        <v>389</v>
      </c>
    </row>
    <row r="208" spans="1:23" ht="13.5" customHeight="1" x14ac:dyDescent="0.15">
      <c r="A208" s="391"/>
      <c r="B208" s="348"/>
      <c r="C208" s="75">
        <f>SUM(D208:K208)</f>
        <v>0</v>
      </c>
      <c r="D208" s="106"/>
      <c r="E208" s="158"/>
      <c r="F208" s="106"/>
      <c r="G208" s="207"/>
      <c r="H208" s="106"/>
      <c r="I208" s="158"/>
      <c r="J208" s="158"/>
      <c r="K208" s="107"/>
      <c r="L208" s="470"/>
    </row>
    <row r="209" spans="1:12" ht="13.5" customHeight="1" x14ac:dyDescent="0.15">
      <c r="A209" s="512" t="s">
        <v>44</v>
      </c>
      <c r="B209" s="513"/>
      <c r="C209" s="101">
        <f t="shared" si="29"/>
        <v>5650</v>
      </c>
      <c r="D209" s="65">
        <f t="shared" ref="D209:K210" si="30">SUM(D207,D205)</f>
        <v>2150</v>
      </c>
      <c r="E209" s="65">
        <f t="shared" si="30"/>
        <v>2650</v>
      </c>
      <c r="F209" s="65">
        <f t="shared" si="30"/>
        <v>250</v>
      </c>
      <c r="G209" s="65">
        <f t="shared" si="30"/>
        <v>350</v>
      </c>
      <c r="H209" s="65">
        <f t="shared" si="30"/>
        <v>50</v>
      </c>
      <c r="I209" s="65">
        <f t="shared" si="30"/>
        <v>150</v>
      </c>
      <c r="J209" s="65">
        <f t="shared" si="30"/>
        <v>50</v>
      </c>
      <c r="K209" s="65">
        <f t="shared" si="30"/>
        <v>0</v>
      </c>
      <c r="L209" s="469"/>
    </row>
    <row r="210" spans="1:12" ht="13.5" customHeight="1" x14ac:dyDescent="0.15">
      <c r="A210" s="514"/>
      <c r="B210" s="515"/>
      <c r="C210" s="112">
        <f t="shared" si="29"/>
        <v>0</v>
      </c>
      <c r="D210" s="106">
        <f t="shared" si="30"/>
        <v>0</v>
      </c>
      <c r="E210" s="106">
        <f t="shared" si="30"/>
        <v>0</v>
      </c>
      <c r="F210" s="106">
        <f t="shared" si="30"/>
        <v>0</v>
      </c>
      <c r="G210" s="106">
        <f t="shared" si="30"/>
        <v>0</v>
      </c>
      <c r="H210" s="106">
        <f t="shared" si="30"/>
        <v>0</v>
      </c>
      <c r="I210" s="106">
        <f t="shared" si="30"/>
        <v>0</v>
      </c>
      <c r="J210" s="106">
        <f t="shared" si="30"/>
        <v>0</v>
      </c>
      <c r="K210" s="106">
        <f t="shared" si="30"/>
        <v>0</v>
      </c>
      <c r="L210" s="470"/>
    </row>
    <row r="211" spans="1:12" ht="13.5" customHeight="1" x14ac:dyDescent="0.15">
      <c r="A211" s="14" t="s">
        <v>45</v>
      </c>
      <c r="B211" s="13" t="s">
        <v>46</v>
      </c>
      <c r="C211" s="101">
        <f t="shared" si="29"/>
        <v>1550</v>
      </c>
      <c r="D211" s="70">
        <v>1100</v>
      </c>
      <c r="E211" s="70">
        <v>200</v>
      </c>
      <c r="F211" s="70">
        <v>50</v>
      </c>
      <c r="G211" s="113">
        <v>50</v>
      </c>
      <c r="H211" s="70">
        <v>50</v>
      </c>
      <c r="I211" s="70">
        <v>50</v>
      </c>
      <c r="J211" s="70">
        <v>50</v>
      </c>
      <c r="K211" s="102"/>
      <c r="L211" s="469" t="s">
        <v>390</v>
      </c>
    </row>
    <row r="212" spans="1:12" ht="13.5" customHeight="1" x14ac:dyDescent="0.15">
      <c r="A212" s="7"/>
      <c r="B212" s="348"/>
      <c r="C212" s="75">
        <f t="shared" si="29"/>
        <v>0</v>
      </c>
      <c r="D212" s="159"/>
      <c r="E212" s="159"/>
      <c r="F212" s="159"/>
      <c r="G212" s="205"/>
      <c r="H212" s="159"/>
      <c r="I212" s="159"/>
      <c r="J212" s="159"/>
      <c r="K212" s="109"/>
      <c r="L212" s="470"/>
    </row>
    <row r="213" spans="1:12" ht="13.5" customHeight="1" x14ac:dyDescent="0.15">
      <c r="A213" s="16" t="s">
        <v>47</v>
      </c>
      <c r="B213" s="13" t="s">
        <v>48</v>
      </c>
      <c r="C213" s="101">
        <f t="shared" si="29"/>
        <v>1050</v>
      </c>
      <c r="D213" s="65">
        <v>800</v>
      </c>
      <c r="E213" s="65">
        <v>150</v>
      </c>
      <c r="F213" s="65">
        <v>50</v>
      </c>
      <c r="G213" s="191">
        <v>50</v>
      </c>
      <c r="H213" s="65"/>
      <c r="I213" s="65"/>
      <c r="J213" s="65"/>
      <c r="K213" s="102"/>
      <c r="L213" s="469"/>
    </row>
    <row r="214" spans="1:12" ht="13.5" customHeight="1" x14ac:dyDescent="0.15">
      <c r="A214" s="349"/>
      <c r="B214" s="348"/>
      <c r="C214" s="75">
        <f t="shared" si="29"/>
        <v>0</v>
      </c>
      <c r="D214" s="158"/>
      <c r="E214" s="158"/>
      <c r="F214" s="158"/>
      <c r="G214" s="207"/>
      <c r="H214" s="106"/>
      <c r="I214" s="106"/>
      <c r="J214" s="106"/>
      <c r="K214" s="109"/>
      <c r="L214" s="470"/>
    </row>
    <row r="215" spans="1:12" ht="13.5" customHeight="1" x14ac:dyDescent="0.15">
      <c r="A215" s="532" t="s">
        <v>49</v>
      </c>
      <c r="B215" s="533"/>
      <c r="C215" s="101">
        <f>SUM(D215:K215)</f>
        <v>8250</v>
      </c>
      <c r="D215" s="70">
        <f>SUM(D209,D211,D213)</f>
        <v>4050</v>
      </c>
      <c r="E215" s="70">
        <f>SUM(E209,E211,E213)</f>
        <v>3000</v>
      </c>
      <c r="F215" s="70">
        <f t="shared" ref="D215:K216" si="31">SUM(F209,F211,F213)</f>
        <v>350</v>
      </c>
      <c r="G215" s="113">
        <f t="shared" si="31"/>
        <v>450</v>
      </c>
      <c r="H215" s="70">
        <f>SUM(H209,H211,H213)</f>
        <v>100</v>
      </c>
      <c r="I215" s="70">
        <f t="shared" si="31"/>
        <v>200</v>
      </c>
      <c r="J215" s="70">
        <f>SUM(J209,J211,J213)</f>
        <v>100</v>
      </c>
      <c r="K215" s="102">
        <f t="shared" si="31"/>
        <v>0</v>
      </c>
      <c r="L215" s="360"/>
    </row>
    <row r="216" spans="1:12" ht="13.5" customHeight="1" x14ac:dyDescent="0.15">
      <c r="A216" s="514"/>
      <c r="B216" s="515"/>
      <c r="C216" s="111">
        <f t="shared" si="29"/>
        <v>0</v>
      </c>
      <c r="D216" s="90">
        <f t="shared" si="31"/>
        <v>0</v>
      </c>
      <c r="E216" s="90">
        <f>SUM(E210,E212,E214)</f>
        <v>0</v>
      </c>
      <c r="F216" s="90">
        <f t="shared" si="31"/>
        <v>0</v>
      </c>
      <c r="G216" s="199">
        <f t="shared" si="31"/>
        <v>0</v>
      </c>
      <c r="H216" s="90">
        <f>SUM(H210,H212,H214)</f>
        <v>0</v>
      </c>
      <c r="I216" s="90">
        <f t="shared" si="31"/>
        <v>0</v>
      </c>
      <c r="J216" s="90">
        <f>SUM(J210,J212,J214)</f>
        <v>0</v>
      </c>
      <c r="K216" s="109">
        <f t="shared" si="31"/>
        <v>0</v>
      </c>
      <c r="L216" s="177"/>
    </row>
    <row r="217" spans="1:12" ht="24.95" customHeight="1" x14ac:dyDescent="0.15">
      <c r="A217" s="507" t="s">
        <v>371</v>
      </c>
      <c r="B217" s="508"/>
      <c r="H217" s="355"/>
      <c r="L217" s="356"/>
    </row>
    <row r="218" spans="1:12" ht="13.5" customHeight="1" x14ac:dyDescent="0.15">
      <c r="A218" s="12" t="s">
        <v>50</v>
      </c>
      <c r="B218" s="555" t="s">
        <v>310</v>
      </c>
      <c r="C218" s="101">
        <f>SUM(D218:K218)</f>
        <v>1600</v>
      </c>
      <c r="D218" s="70">
        <v>1450</v>
      </c>
      <c r="E218" s="70"/>
      <c r="F218" s="70">
        <v>100</v>
      </c>
      <c r="G218" s="113"/>
      <c r="H218" s="70">
        <v>50</v>
      </c>
      <c r="I218" s="70"/>
      <c r="J218" s="70"/>
      <c r="K218" s="102"/>
      <c r="L218" s="469"/>
    </row>
    <row r="219" spans="1:12" ht="13.5" customHeight="1" x14ac:dyDescent="0.15">
      <c r="A219" s="7"/>
      <c r="B219" s="556"/>
      <c r="C219" s="75">
        <f t="shared" ref="C219:C235" si="32">SUM(D219:K219)</f>
        <v>0</v>
      </c>
      <c r="D219" s="159"/>
      <c r="E219" s="90"/>
      <c r="F219" s="159"/>
      <c r="G219" s="199"/>
      <c r="H219" s="159"/>
      <c r="I219" s="90"/>
      <c r="J219" s="90"/>
      <c r="K219" s="109"/>
      <c r="L219" s="470"/>
    </row>
    <row r="220" spans="1:12" ht="13.5" customHeight="1" x14ac:dyDescent="0.15">
      <c r="A220" s="7"/>
      <c r="B220" s="13" t="s">
        <v>86</v>
      </c>
      <c r="C220" s="101">
        <f t="shared" si="32"/>
        <v>1100</v>
      </c>
      <c r="D220" s="65"/>
      <c r="E220" s="65">
        <v>900</v>
      </c>
      <c r="F220" s="65"/>
      <c r="G220" s="191">
        <v>150</v>
      </c>
      <c r="H220" s="65"/>
      <c r="I220" s="65">
        <v>50</v>
      </c>
      <c r="J220" s="65"/>
      <c r="K220" s="105"/>
      <c r="L220" s="469"/>
    </row>
    <row r="221" spans="1:12" ht="13.5" customHeight="1" x14ac:dyDescent="0.15">
      <c r="A221" s="7"/>
      <c r="B221" s="348"/>
      <c r="C221" s="75">
        <f>SUM(D221:K221)</f>
        <v>0</v>
      </c>
      <c r="D221" s="106"/>
      <c r="E221" s="158"/>
      <c r="F221" s="106"/>
      <c r="G221" s="207"/>
      <c r="H221" s="106"/>
      <c r="I221" s="158"/>
      <c r="J221" s="106"/>
      <c r="K221" s="107"/>
      <c r="L221" s="470"/>
    </row>
    <row r="222" spans="1:12" ht="13.5" customHeight="1" x14ac:dyDescent="0.15">
      <c r="A222" s="512" t="s">
        <v>51</v>
      </c>
      <c r="B222" s="513"/>
      <c r="C222" s="101">
        <f t="shared" si="32"/>
        <v>2700</v>
      </c>
      <c r="D222" s="70">
        <f t="shared" ref="D222:K223" si="33">SUM(D218,D220)</f>
        <v>1450</v>
      </c>
      <c r="E222" s="70">
        <f>SUM(E218,E220)</f>
        <v>900</v>
      </c>
      <c r="F222" s="70">
        <f t="shared" si="33"/>
        <v>100</v>
      </c>
      <c r="G222" s="113">
        <f t="shared" si="33"/>
        <v>150</v>
      </c>
      <c r="H222" s="70">
        <f>SUM(H218,H220)</f>
        <v>50</v>
      </c>
      <c r="I222" s="70">
        <f t="shared" si="33"/>
        <v>50</v>
      </c>
      <c r="J222" s="70">
        <f>SUM(J218,J220)</f>
        <v>0</v>
      </c>
      <c r="K222" s="102">
        <f t="shared" si="33"/>
        <v>0</v>
      </c>
      <c r="L222" s="469"/>
    </row>
    <row r="223" spans="1:12" ht="13.5" customHeight="1" x14ac:dyDescent="0.15">
      <c r="A223" s="514"/>
      <c r="B223" s="515"/>
      <c r="C223" s="112">
        <f t="shared" si="32"/>
        <v>0</v>
      </c>
      <c r="D223" s="90">
        <f t="shared" si="33"/>
        <v>0</v>
      </c>
      <c r="E223" s="90">
        <f>SUM(E219,E221)</f>
        <v>0</v>
      </c>
      <c r="F223" s="90">
        <f t="shared" si="33"/>
        <v>0</v>
      </c>
      <c r="G223" s="199">
        <f t="shared" si="33"/>
        <v>0</v>
      </c>
      <c r="H223" s="90">
        <f>SUM(H219,H221)</f>
        <v>0</v>
      </c>
      <c r="I223" s="90">
        <f t="shared" si="33"/>
        <v>0</v>
      </c>
      <c r="J223" s="90">
        <f>SUM(J219,J221)</f>
        <v>0</v>
      </c>
      <c r="K223" s="109">
        <f t="shared" si="33"/>
        <v>0</v>
      </c>
      <c r="L223" s="470"/>
    </row>
    <row r="224" spans="1:12" ht="13.5" customHeight="1" x14ac:dyDescent="0.15">
      <c r="A224" s="16" t="s">
        <v>52</v>
      </c>
      <c r="B224" s="539" t="s">
        <v>310</v>
      </c>
      <c r="C224" s="101">
        <f t="shared" si="32"/>
        <v>1400</v>
      </c>
      <c r="D224" s="65">
        <v>800</v>
      </c>
      <c r="E224" s="65">
        <v>300</v>
      </c>
      <c r="F224" s="65">
        <v>100</v>
      </c>
      <c r="G224" s="191">
        <v>100</v>
      </c>
      <c r="H224" s="65">
        <v>50</v>
      </c>
      <c r="I224" s="65">
        <v>50</v>
      </c>
      <c r="J224" s="65"/>
      <c r="K224" s="105"/>
      <c r="L224" s="469"/>
    </row>
    <row r="225" spans="1:23" ht="13.5" customHeight="1" x14ac:dyDescent="0.15">
      <c r="A225" s="349"/>
      <c r="B225" s="554"/>
      <c r="C225" s="75">
        <f t="shared" si="32"/>
        <v>0</v>
      </c>
      <c r="D225" s="158"/>
      <c r="E225" s="158"/>
      <c r="F225" s="158"/>
      <c r="G225" s="207"/>
      <c r="H225" s="158"/>
      <c r="I225" s="158"/>
      <c r="J225" s="106"/>
      <c r="K225" s="107"/>
      <c r="L225" s="470"/>
    </row>
    <row r="226" spans="1:23" ht="13.5" customHeight="1" x14ac:dyDescent="0.15">
      <c r="A226" s="7" t="s">
        <v>53</v>
      </c>
      <c r="B226" s="13" t="s">
        <v>39</v>
      </c>
      <c r="C226" s="101">
        <f t="shared" si="32"/>
        <v>1100</v>
      </c>
      <c r="D226" s="70">
        <v>1000</v>
      </c>
      <c r="E226" s="70"/>
      <c r="F226" s="70">
        <v>0</v>
      </c>
      <c r="G226" s="113"/>
      <c r="H226" s="70">
        <v>50</v>
      </c>
      <c r="I226" s="70"/>
      <c r="J226" s="70">
        <v>50</v>
      </c>
      <c r="K226" s="102"/>
      <c r="L226" s="469" t="s">
        <v>512</v>
      </c>
    </row>
    <row r="227" spans="1:23" ht="13.5" customHeight="1" x14ac:dyDescent="0.15">
      <c r="A227" s="7"/>
      <c r="B227" s="348"/>
      <c r="C227" s="75">
        <f t="shared" si="32"/>
        <v>0</v>
      </c>
      <c r="D227" s="159"/>
      <c r="E227" s="90"/>
      <c r="F227" s="90"/>
      <c r="G227" s="199"/>
      <c r="H227" s="159"/>
      <c r="I227" s="90"/>
      <c r="J227" s="159"/>
      <c r="K227" s="109"/>
      <c r="L227" s="470"/>
    </row>
    <row r="228" spans="1:23" ht="13.5" customHeight="1" x14ac:dyDescent="0.15">
      <c r="A228" s="7"/>
      <c r="B228" s="13" t="s">
        <v>626</v>
      </c>
      <c r="C228" s="101">
        <f t="shared" si="32"/>
        <v>1100</v>
      </c>
      <c r="D228" s="65"/>
      <c r="E228" s="65">
        <v>850</v>
      </c>
      <c r="F228" s="65">
        <v>100</v>
      </c>
      <c r="G228" s="191">
        <v>100</v>
      </c>
      <c r="H228" s="65"/>
      <c r="I228" s="65">
        <v>50</v>
      </c>
      <c r="J228" s="65"/>
      <c r="K228" s="105"/>
      <c r="L228" s="469" t="s">
        <v>512</v>
      </c>
    </row>
    <row r="229" spans="1:23" ht="13.5" customHeight="1" x14ac:dyDescent="0.15">
      <c r="A229" s="14"/>
      <c r="B229" s="348" t="s">
        <v>627</v>
      </c>
      <c r="C229" s="75">
        <f t="shared" si="32"/>
        <v>0</v>
      </c>
      <c r="D229" s="106"/>
      <c r="E229" s="158"/>
      <c r="F229" s="158"/>
      <c r="G229" s="207"/>
      <c r="H229" s="106"/>
      <c r="I229" s="158"/>
      <c r="J229" s="106"/>
      <c r="K229" s="107"/>
      <c r="L229" s="470"/>
    </row>
    <row r="230" spans="1:23" ht="13.5" customHeight="1" x14ac:dyDescent="0.15">
      <c r="A230" s="512" t="s">
        <v>54</v>
      </c>
      <c r="B230" s="513"/>
      <c r="C230" s="101">
        <f t="shared" si="32"/>
        <v>2200</v>
      </c>
      <c r="D230" s="70">
        <f t="shared" ref="D230:I231" si="34">SUM(D226,D228)</f>
        <v>1000</v>
      </c>
      <c r="E230" s="70">
        <f>SUM(E226,E228)</f>
        <v>850</v>
      </c>
      <c r="F230" s="70">
        <f t="shared" si="34"/>
        <v>100</v>
      </c>
      <c r="G230" s="113">
        <f t="shared" si="34"/>
        <v>100</v>
      </c>
      <c r="H230" s="70">
        <f>SUM(H226,H228)</f>
        <v>50</v>
      </c>
      <c r="I230" s="70">
        <f t="shared" si="34"/>
        <v>50</v>
      </c>
      <c r="J230" s="70">
        <f>SUM(J226,J228)</f>
        <v>50</v>
      </c>
      <c r="K230" s="102">
        <f>SUM(K226,K228)</f>
        <v>0</v>
      </c>
      <c r="L230" s="469"/>
    </row>
    <row r="231" spans="1:23" ht="13.5" customHeight="1" x14ac:dyDescent="0.15">
      <c r="A231" s="514"/>
      <c r="B231" s="515"/>
      <c r="C231" s="112">
        <f t="shared" si="32"/>
        <v>0</v>
      </c>
      <c r="D231" s="90">
        <f t="shared" si="34"/>
        <v>0</v>
      </c>
      <c r="E231" s="90">
        <f>SUM(E227,E229)</f>
        <v>0</v>
      </c>
      <c r="F231" s="90">
        <f t="shared" si="34"/>
        <v>0</v>
      </c>
      <c r="G231" s="199">
        <f t="shared" si="34"/>
        <v>0</v>
      </c>
      <c r="H231" s="90">
        <f>SUM(H227,H229)</f>
        <v>0</v>
      </c>
      <c r="I231" s="90">
        <f t="shared" si="34"/>
        <v>0</v>
      </c>
      <c r="J231" s="90">
        <f>SUM(J227,J229)</f>
        <v>0</v>
      </c>
      <c r="K231" s="109">
        <f>SUM(K227,K229)</f>
        <v>0</v>
      </c>
      <c r="L231" s="470"/>
    </row>
    <row r="232" spans="1:23" ht="13.5" customHeight="1" x14ac:dyDescent="0.15">
      <c r="A232" s="14" t="s">
        <v>55</v>
      </c>
      <c r="B232" s="13" t="s">
        <v>56</v>
      </c>
      <c r="C232" s="101">
        <f t="shared" si="32"/>
        <v>650</v>
      </c>
      <c r="D232" s="65">
        <v>550</v>
      </c>
      <c r="E232" s="65">
        <v>100</v>
      </c>
      <c r="F232" s="65"/>
      <c r="G232" s="191"/>
      <c r="H232" s="65"/>
      <c r="I232" s="65"/>
      <c r="J232" s="65"/>
      <c r="K232" s="105"/>
      <c r="L232" s="469"/>
    </row>
    <row r="233" spans="1:23" ht="13.5" customHeight="1" x14ac:dyDescent="0.15">
      <c r="A233" s="10"/>
      <c r="B233" s="348"/>
      <c r="C233" s="75">
        <f t="shared" si="32"/>
        <v>0</v>
      </c>
      <c r="D233" s="158"/>
      <c r="E233" s="158"/>
      <c r="F233" s="106"/>
      <c r="G233" s="206"/>
      <c r="H233" s="106"/>
      <c r="I233" s="106"/>
      <c r="J233" s="106"/>
      <c r="K233" s="107"/>
      <c r="L233" s="470"/>
    </row>
    <row r="234" spans="1:23" ht="13.5" customHeight="1" x14ac:dyDescent="0.15">
      <c r="A234" s="534" t="s">
        <v>57</v>
      </c>
      <c r="B234" s="535"/>
      <c r="C234" s="101">
        <f t="shared" si="32"/>
        <v>6950</v>
      </c>
      <c r="D234" s="70">
        <f t="shared" ref="D234:K235" si="35">SUM(D222,D224,D230,D232)</f>
        <v>3800</v>
      </c>
      <c r="E234" s="70">
        <f>SUM(E222,E224,E230,E232)</f>
        <v>2150</v>
      </c>
      <c r="F234" s="70">
        <f t="shared" si="35"/>
        <v>300</v>
      </c>
      <c r="G234" s="113">
        <f t="shared" si="35"/>
        <v>350</v>
      </c>
      <c r="H234" s="65">
        <f>SUM(H222,H224,H230,H232)</f>
        <v>150</v>
      </c>
      <c r="I234" s="65">
        <f t="shared" si="35"/>
        <v>150</v>
      </c>
      <c r="J234" s="70">
        <f>SUM(J222,J224,J230,J232)</f>
        <v>50</v>
      </c>
      <c r="K234" s="102">
        <f t="shared" si="35"/>
        <v>0</v>
      </c>
      <c r="L234" s="360"/>
    </row>
    <row r="235" spans="1:23" ht="13.5" customHeight="1" x14ac:dyDescent="0.15">
      <c r="A235" s="536"/>
      <c r="B235" s="537"/>
      <c r="C235" s="111">
        <f t="shared" si="32"/>
        <v>0</v>
      </c>
      <c r="D235" s="90">
        <f t="shared" si="35"/>
        <v>0</v>
      </c>
      <c r="E235" s="90">
        <f>SUM(E223,E225,E231,E233)</f>
        <v>0</v>
      </c>
      <c r="F235" s="90">
        <f t="shared" si="35"/>
        <v>0</v>
      </c>
      <c r="G235" s="199">
        <f t="shared" si="35"/>
        <v>0</v>
      </c>
      <c r="H235" s="90">
        <f>SUM(H223,H225,H231,H233)</f>
        <v>0</v>
      </c>
      <c r="I235" s="90">
        <f t="shared" si="35"/>
        <v>0</v>
      </c>
      <c r="J235" s="90">
        <f>SUM(J223,J225,J231,J233)</f>
        <v>0</v>
      </c>
      <c r="K235" s="109">
        <f t="shared" si="35"/>
        <v>0</v>
      </c>
      <c r="L235" s="177"/>
    </row>
    <row r="236" spans="1:23" ht="17.25" customHeight="1" x14ac:dyDescent="0.15">
      <c r="A236" s="531" t="s">
        <v>0</v>
      </c>
      <c r="B236" s="531"/>
      <c r="C236" s="416" t="str">
        <f>市郡別合計!$B$1</f>
        <v>Ver.1.01</v>
      </c>
      <c r="D236" s="511" t="s">
        <v>401</v>
      </c>
      <c r="E236" s="511"/>
      <c r="F236" s="511"/>
      <c r="G236" s="415" t="s">
        <v>645</v>
      </c>
      <c r="H236" s="414"/>
      <c r="I236" s="414"/>
      <c r="J236" s="414"/>
      <c r="K236" s="417"/>
      <c r="L236" s="351" t="str">
        <f>市郡別合計!$I$1</f>
        <v>2023/09/01 改定部数</v>
      </c>
      <c r="N236" s="413"/>
    </row>
    <row r="237" spans="1:23" ht="13.5" customHeight="1" x14ac:dyDescent="0.15">
      <c r="A237" s="504" t="s">
        <v>260</v>
      </c>
      <c r="B237" s="505"/>
      <c r="C237" s="505"/>
      <c r="D237" s="506"/>
      <c r="E237" s="471" t="s">
        <v>255</v>
      </c>
      <c r="F237" s="472"/>
      <c r="G237" s="472"/>
      <c r="H237" s="473"/>
      <c r="I237" s="480" t="s">
        <v>285</v>
      </c>
      <c r="J237" s="481"/>
      <c r="K237" s="482"/>
      <c r="L237" s="353" t="s">
        <v>259</v>
      </c>
      <c r="N237" s="256"/>
      <c r="O237" s="256"/>
      <c r="P237" s="256"/>
      <c r="Q237" s="256"/>
      <c r="R237" s="256"/>
      <c r="S237" s="256"/>
      <c r="T237" s="256"/>
      <c r="U237" s="256"/>
      <c r="V237" s="256"/>
      <c r="W237" s="256"/>
    </row>
    <row r="238" spans="1:23" ht="13.5" customHeight="1" x14ac:dyDescent="0.15">
      <c r="A238" s="498">
        <f>市郡別合計!$A$3</f>
        <v>0</v>
      </c>
      <c r="B238" s="499"/>
      <c r="C238" s="499"/>
      <c r="D238" s="500"/>
      <c r="E238" s="525">
        <f>市郡別合計!$C$3</f>
        <v>0</v>
      </c>
      <c r="F238" s="526"/>
      <c r="G238" s="526"/>
      <c r="H238" s="527"/>
      <c r="I238" s="483">
        <f>市郡別合計!$F$3</f>
        <v>0</v>
      </c>
      <c r="J238" s="484"/>
      <c r="K238" s="485"/>
      <c r="L238" s="516">
        <f>市郡別合計!$I$3</f>
        <v>0</v>
      </c>
      <c r="N238" s="256"/>
      <c r="O238" s="256"/>
      <c r="P238" s="256"/>
      <c r="Q238" s="256"/>
      <c r="R238" s="256"/>
      <c r="S238" s="256"/>
      <c r="T238" s="256"/>
      <c r="U238" s="256"/>
      <c r="V238" s="256"/>
      <c r="W238" s="256"/>
    </row>
    <row r="239" spans="1:23" ht="13.5" customHeight="1" x14ac:dyDescent="0.15">
      <c r="A239" s="501"/>
      <c r="B239" s="502"/>
      <c r="C239" s="502"/>
      <c r="D239" s="503"/>
      <c r="E239" s="528"/>
      <c r="F239" s="529"/>
      <c r="G239" s="529"/>
      <c r="H239" s="530"/>
      <c r="I239" s="486"/>
      <c r="J239" s="487"/>
      <c r="K239" s="488"/>
      <c r="L239" s="517"/>
      <c r="N239" s="256"/>
      <c r="O239" s="256"/>
      <c r="P239" s="256"/>
      <c r="Q239" s="256"/>
      <c r="R239" s="256"/>
      <c r="S239" s="256"/>
      <c r="T239" s="256"/>
      <c r="U239" s="256"/>
      <c r="V239" s="256"/>
      <c r="W239" s="256"/>
    </row>
    <row r="240" spans="1:23" ht="13.5" customHeight="1" x14ac:dyDescent="0.15">
      <c r="A240" s="551" t="s">
        <v>261</v>
      </c>
      <c r="B240" s="552"/>
      <c r="C240" s="552"/>
      <c r="D240" s="552"/>
      <c r="E240" s="553"/>
      <c r="F240" s="489" t="s">
        <v>262</v>
      </c>
      <c r="G240" s="490"/>
      <c r="H240" s="490"/>
      <c r="I240" s="490"/>
      <c r="J240" s="491"/>
      <c r="K240" s="13" t="s">
        <v>257</v>
      </c>
      <c r="L240" s="354" t="s">
        <v>258</v>
      </c>
      <c r="N240" s="256"/>
      <c r="O240" s="256"/>
      <c r="P240" s="256"/>
      <c r="Q240" s="256"/>
      <c r="R240" s="256"/>
      <c r="S240" s="256"/>
      <c r="T240" s="256"/>
      <c r="U240" s="256"/>
      <c r="V240" s="256"/>
      <c r="W240" s="256"/>
    </row>
    <row r="241" spans="1:23" ht="13.5" customHeight="1" x14ac:dyDescent="0.15">
      <c r="A241" s="492">
        <f>市郡別合計!$A$6</f>
        <v>0</v>
      </c>
      <c r="B241" s="493"/>
      <c r="C241" s="493"/>
      <c r="D241" s="493"/>
      <c r="E241" s="494"/>
      <c r="F241" s="545">
        <f>市郡別合計!$D$6</f>
        <v>0</v>
      </c>
      <c r="G241" s="546"/>
      <c r="H241" s="546"/>
      <c r="I241" s="546"/>
      <c r="J241" s="547"/>
      <c r="K241" s="474">
        <f>市郡別合計!$G$6</f>
        <v>0</v>
      </c>
      <c r="L241" s="476">
        <f>市郡別合計!$H$6</f>
        <v>0</v>
      </c>
      <c r="N241" s="256"/>
      <c r="O241" s="256"/>
      <c r="P241" s="256"/>
      <c r="Q241" s="256"/>
      <c r="R241" s="256"/>
      <c r="S241" s="256"/>
      <c r="T241" s="256"/>
      <c r="U241" s="256"/>
      <c r="V241" s="256"/>
      <c r="W241" s="256"/>
    </row>
    <row r="242" spans="1:23" ht="13.5" customHeight="1" x14ac:dyDescent="0.15">
      <c r="A242" s="495"/>
      <c r="B242" s="496"/>
      <c r="C242" s="496"/>
      <c r="D242" s="496"/>
      <c r="E242" s="497"/>
      <c r="F242" s="548"/>
      <c r="G242" s="549"/>
      <c r="H242" s="549"/>
      <c r="I242" s="549"/>
      <c r="J242" s="550"/>
      <c r="K242" s="475"/>
      <c r="L242" s="477"/>
      <c r="N242" s="256"/>
      <c r="O242" s="256"/>
      <c r="P242" s="256"/>
      <c r="Q242" s="256"/>
      <c r="R242" s="256"/>
      <c r="S242" s="256"/>
      <c r="T242" s="256"/>
      <c r="U242" s="256"/>
      <c r="V242" s="256"/>
      <c r="W242" s="256"/>
    </row>
    <row r="243" spans="1:23" ht="6.75" customHeight="1" x14ac:dyDescent="0.15">
      <c r="A243" s="53"/>
      <c r="B243" s="53"/>
      <c r="C243" s="355"/>
      <c r="D243" s="355"/>
      <c r="E243" s="355"/>
      <c r="F243" s="355"/>
      <c r="G243" s="355"/>
      <c r="H243" s="355"/>
      <c r="I243" s="365"/>
      <c r="J243" s="355"/>
      <c r="K243" s="365"/>
      <c r="L243" s="355"/>
    </row>
    <row r="244" spans="1:23" ht="13.5" customHeight="1" x14ac:dyDescent="0.15">
      <c r="A244" s="523" t="s">
        <v>1</v>
      </c>
      <c r="B244" s="524"/>
      <c r="C244" s="3" t="s">
        <v>2</v>
      </c>
      <c r="D244" s="4" t="s">
        <v>4</v>
      </c>
      <c r="E244" s="4" t="s">
        <v>7</v>
      </c>
      <c r="F244" s="4" t="s">
        <v>5</v>
      </c>
      <c r="G244" s="204" t="s">
        <v>6</v>
      </c>
      <c r="H244" s="4" t="s">
        <v>3</v>
      </c>
      <c r="I244" s="4" t="s">
        <v>8</v>
      </c>
      <c r="J244" s="4" t="s">
        <v>518</v>
      </c>
      <c r="K244" s="5" t="s">
        <v>9</v>
      </c>
      <c r="L244" s="5" t="s">
        <v>445</v>
      </c>
    </row>
    <row r="245" spans="1:23" ht="24.95" customHeight="1" x14ac:dyDescent="0.15">
      <c r="A245" s="507" t="s">
        <v>378</v>
      </c>
      <c r="B245" s="508"/>
      <c r="H245" s="355"/>
      <c r="L245" s="356"/>
    </row>
    <row r="246" spans="1:23" ht="13.5" customHeight="1" x14ac:dyDescent="0.15">
      <c r="A246" s="541" t="s">
        <v>392</v>
      </c>
      <c r="B246" s="520" t="s">
        <v>394</v>
      </c>
      <c r="C246" s="101">
        <f t="shared" ref="C246:C267" si="36">SUM(D246:K246)</f>
        <v>3900</v>
      </c>
      <c r="D246" s="70">
        <v>3550</v>
      </c>
      <c r="E246" s="70"/>
      <c r="F246" s="70"/>
      <c r="G246" s="113"/>
      <c r="H246" s="70">
        <v>100</v>
      </c>
      <c r="I246" s="70">
        <v>200</v>
      </c>
      <c r="J246" s="70">
        <v>50</v>
      </c>
      <c r="K246" s="102"/>
      <c r="L246" s="469" t="s">
        <v>391</v>
      </c>
    </row>
    <row r="247" spans="1:23" ht="13.5" customHeight="1" x14ac:dyDescent="0.15">
      <c r="A247" s="542"/>
      <c r="B247" s="521"/>
      <c r="C247" s="75">
        <f t="shared" si="36"/>
        <v>0</v>
      </c>
      <c r="D247" s="159"/>
      <c r="E247" s="90"/>
      <c r="F247" s="90"/>
      <c r="G247" s="199"/>
      <c r="H247" s="159"/>
      <c r="I247" s="159"/>
      <c r="J247" s="159"/>
      <c r="K247" s="109"/>
      <c r="L247" s="470"/>
    </row>
    <row r="248" spans="1:23" ht="13.5" customHeight="1" x14ac:dyDescent="0.15">
      <c r="A248" s="542"/>
      <c r="B248" s="520" t="s">
        <v>470</v>
      </c>
      <c r="C248" s="101">
        <f t="shared" si="36"/>
        <v>2200</v>
      </c>
      <c r="D248" s="65"/>
      <c r="E248" s="65">
        <v>1750</v>
      </c>
      <c r="F248" s="65"/>
      <c r="G248" s="191">
        <v>450</v>
      </c>
      <c r="H248" s="65"/>
      <c r="I248" s="65"/>
      <c r="J248" s="65"/>
      <c r="K248" s="105"/>
      <c r="L248" s="469" t="s">
        <v>391</v>
      </c>
    </row>
    <row r="249" spans="1:23" ht="13.5" customHeight="1" x14ac:dyDescent="0.15">
      <c r="A249" s="15"/>
      <c r="B249" s="521"/>
      <c r="C249" s="75">
        <f t="shared" si="36"/>
        <v>0</v>
      </c>
      <c r="D249" s="106"/>
      <c r="E249" s="158"/>
      <c r="F249" s="106"/>
      <c r="G249" s="207"/>
      <c r="H249" s="106"/>
      <c r="I249" s="106"/>
      <c r="J249" s="106"/>
      <c r="K249" s="107"/>
      <c r="L249" s="470"/>
    </row>
    <row r="250" spans="1:23" ht="13.5" customHeight="1" x14ac:dyDescent="0.15">
      <c r="A250" s="15"/>
      <c r="B250" s="520" t="s">
        <v>393</v>
      </c>
      <c r="C250" s="101">
        <f t="shared" si="36"/>
        <v>2550</v>
      </c>
      <c r="D250" s="70"/>
      <c r="E250" s="70">
        <v>1700</v>
      </c>
      <c r="F250" s="70">
        <v>850</v>
      </c>
      <c r="G250" s="113"/>
      <c r="H250" s="70"/>
      <c r="I250" s="70"/>
      <c r="J250" s="70"/>
      <c r="K250" s="102"/>
      <c r="L250" s="469" t="s">
        <v>391</v>
      </c>
    </row>
    <row r="251" spans="1:23" ht="13.5" customHeight="1" x14ac:dyDescent="0.15">
      <c r="A251" s="15"/>
      <c r="B251" s="521"/>
      <c r="C251" s="75">
        <f t="shared" si="36"/>
        <v>0</v>
      </c>
      <c r="D251" s="90"/>
      <c r="E251" s="159"/>
      <c r="F251" s="159"/>
      <c r="G251" s="199"/>
      <c r="H251" s="90"/>
      <c r="I251" s="90"/>
      <c r="J251" s="90"/>
      <c r="K251" s="109"/>
      <c r="L251" s="470"/>
    </row>
    <row r="252" spans="1:23" ht="13.5" customHeight="1" x14ac:dyDescent="0.15">
      <c r="A252" s="15"/>
      <c r="B252" s="390" t="s">
        <v>58</v>
      </c>
      <c r="C252" s="101">
        <f t="shared" si="36"/>
        <v>900</v>
      </c>
      <c r="D252" s="65">
        <v>650</v>
      </c>
      <c r="E252" s="65">
        <v>100</v>
      </c>
      <c r="F252" s="65">
        <v>100</v>
      </c>
      <c r="G252" s="191"/>
      <c r="H252" s="65">
        <v>50</v>
      </c>
      <c r="I252" s="65"/>
      <c r="J252" s="65"/>
      <c r="K252" s="105"/>
      <c r="L252" s="469"/>
    </row>
    <row r="253" spans="1:23" ht="13.5" customHeight="1" x14ac:dyDescent="0.15">
      <c r="A253" s="15"/>
      <c r="B253" s="388"/>
      <c r="C253" s="75">
        <f t="shared" si="36"/>
        <v>0</v>
      </c>
      <c r="D253" s="158"/>
      <c r="E253" s="158"/>
      <c r="F253" s="158"/>
      <c r="G253" s="206"/>
      <c r="H253" s="158"/>
      <c r="I253" s="106"/>
      <c r="J253" s="106"/>
      <c r="K253" s="107"/>
      <c r="L253" s="470"/>
    </row>
    <row r="254" spans="1:23" ht="13.5" customHeight="1" x14ac:dyDescent="0.15">
      <c r="A254" s="512" t="s">
        <v>294</v>
      </c>
      <c r="B254" s="513"/>
      <c r="C254" s="101">
        <f t="shared" si="36"/>
        <v>9550</v>
      </c>
      <c r="D254" s="70">
        <f t="shared" ref="D254:K255" si="37">SUM(D246,D248,D250,D252)</f>
        <v>4200</v>
      </c>
      <c r="E254" s="70">
        <f>SUM(E246,E248,E250,E252)</f>
        <v>3550</v>
      </c>
      <c r="F254" s="70">
        <f t="shared" si="37"/>
        <v>950</v>
      </c>
      <c r="G254" s="113">
        <f t="shared" si="37"/>
        <v>450</v>
      </c>
      <c r="H254" s="70">
        <f>SUM(H246,H248,H250,H252)</f>
        <v>150</v>
      </c>
      <c r="I254" s="70">
        <f t="shared" si="37"/>
        <v>200</v>
      </c>
      <c r="J254" s="70">
        <f>SUM(J246,J248,J250,J252)</f>
        <v>50</v>
      </c>
      <c r="K254" s="102">
        <f t="shared" si="37"/>
        <v>0</v>
      </c>
      <c r="L254" s="469"/>
    </row>
    <row r="255" spans="1:23" ht="13.5" customHeight="1" x14ac:dyDescent="0.15">
      <c r="A255" s="514"/>
      <c r="B255" s="515"/>
      <c r="C255" s="112">
        <f t="shared" si="36"/>
        <v>0</v>
      </c>
      <c r="D255" s="90">
        <f t="shared" si="37"/>
        <v>0</v>
      </c>
      <c r="E255" s="90">
        <f>SUM(E247,E249,E251,E253)</f>
        <v>0</v>
      </c>
      <c r="F255" s="90">
        <f t="shared" si="37"/>
        <v>0</v>
      </c>
      <c r="G255" s="199">
        <f t="shared" si="37"/>
        <v>0</v>
      </c>
      <c r="H255" s="90">
        <f>SUM(H247,H249,H251,H253)</f>
        <v>0</v>
      </c>
      <c r="I255" s="90">
        <f t="shared" si="37"/>
        <v>0</v>
      </c>
      <c r="J255" s="90">
        <f>SUM(J247,J249,J251,J253)</f>
        <v>0</v>
      </c>
      <c r="K255" s="109">
        <f t="shared" si="37"/>
        <v>0</v>
      </c>
      <c r="L255" s="470"/>
    </row>
    <row r="256" spans="1:23" ht="13.5" customHeight="1" x14ac:dyDescent="0.15">
      <c r="A256" s="522" t="s">
        <v>311</v>
      </c>
      <c r="B256" s="342" t="s">
        <v>288</v>
      </c>
      <c r="C256" s="101">
        <f t="shared" si="36"/>
        <v>1900</v>
      </c>
      <c r="D256" s="70">
        <v>1700</v>
      </c>
      <c r="E256" s="70">
        <v>50</v>
      </c>
      <c r="F256" s="70">
        <v>50</v>
      </c>
      <c r="G256" s="113"/>
      <c r="H256" s="70">
        <v>50</v>
      </c>
      <c r="I256" s="70">
        <v>50</v>
      </c>
      <c r="J256" s="70"/>
      <c r="K256" s="102"/>
      <c r="L256" s="469"/>
    </row>
    <row r="257" spans="1:12" ht="13.5" customHeight="1" x14ac:dyDescent="0.15">
      <c r="A257" s="543"/>
      <c r="B257" s="392"/>
      <c r="C257" s="75">
        <f t="shared" si="36"/>
        <v>0</v>
      </c>
      <c r="D257" s="159"/>
      <c r="E257" s="159"/>
      <c r="F257" s="159"/>
      <c r="G257" s="199"/>
      <c r="H257" s="159"/>
      <c r="I257" s="159"/>
      <c r="J257" s="90"/>
      <c r="K257" s="109"/>
      <c r="L257" s="470"/>
    </row>
    <row r="258" spans="1:12" ht="13.5" customHeight="1" x14ac:dyDescent="0.15">
      <c r="A258" s="509" t="s">
        <v>312</v>
      </c>
      <c r="B258" s="13" t="s">
        <v>60</v>
      </c>
      <c r="C258" s="101">
        <f t="shared" si="36"/>
        <v>1200</v>
      </c>
      <c r="D258" s="70">
        <v>950</v>
      </c>
      <c r="E258" s="70">
        <v>150</v>
      </c>
      <c r="F258" s="70">
        <v>50</v>
      </c>
      <c r="G258" s="113"/>
      <c r="H258" s="70">
        <v>50</v>
      </c>
      <c r="I258" s="70"/>
      <c r="J258" s="70"/>
      <c r="K258" s="102"/>
      <c r="L258" s="469"/>
    </row>
    <row r="259" spans="1:12" ht="13.5" customHeight="1" x14ac:dyDescent="0.15">
      <c r="A259" s="522"/>
      <c r="B259" s="348"/>
      <c r="C259" s="75">
        <f t="shared" si="36"/>
        <v>0</v>
      </c>
      <c r="D259" s="159"/>
      <c r="E259" s="159"/>
      <c r="F259" s="159"/>
      <c r="G259" s="199"/>
      <c r="H259" s="159"/>
      <c r="I259" s="108"/>
      <c r="J259" s="90"/>
      <c r="K259" s="109"/>
      <c r="L259" s="470"/>
    </row>
    <row r="260" spans="1:12" ht="13.5" customHeight="1" x14ac:dyDescent="0.15">
      <c r="A260" s="14"/>
      <c r="B260" s="13" t="s">
        <v>61</v>
      </c>
      <c r="C260" s="101">
        <f t="shared" si="36"/>
        <v>350</v>
      </c>
      <c r="D260" s="65">
        <v>300</v>
      </c>
      <c r="E260" s="65">
        <v>50</v>
      </c>
      <c r="F260" s="65"/>
      <c r="G260" s="191"/>
      <c r="H260" s="65"/>
      <c r="I260" s="65"/>
      <c r="J260" s="65"/>
      <c r="K260" s="105"/>
      <c r="L260" s="469"/>
    </row>
    <row r="261" spans="1:12" ht="13.5" customHeight="1" x14ac:dyDescent="0.15">
      <c r="A261" s="14"/>
      <c r="B261" s="348"/>
      <c r="C261" s="75">
        <f t="shared" si="36"/>
        <v>0</v>
      </c>
      <c r="D261" s="158"/>
      <c r="E261" s="158"/>
      <c r="F261" s="106"/>
      <c r="G261" s="206"/>
      <c r="H261" s="106"/>
      <c r="I261" s="106"/>
      <c r="J261" s="106"/>
      <c r="K261" s="107"/>
      <c r="L261" s="470"/>
    </row>
    <row r="262" spans="1:12" ht="13.5" customHeight="1" x14ac:dyDescent="0.15">
      <c r="A262" s="512" t="s">
        <v>337</v>
      </c>
      <c r="B262" s="513"/>
      <c r="C262" s="101">
        <f t="shared" si="36"/>
        <v>1550</v>
      </c>
      <c r="D262" s="70">
        <f t="shared" ref="D262:K262" si="38">SUM(D258,D260)</f>
        <v>1250</v>
      </c>
      <c r="E262" s="70">
        <f t="shared" si="38"/>
        <v>200</v>
      </c>
      <c r="F262" s="70">
        <f t="shared" si="38"/>
        <v>50</v>
      </c>
      <c r="G262" s="113">
        <f t="shared" si="38"/>
        <v>0</v>
      </c>
      <c r="H262" s="70">
        <f t="shared" si="38"/>
        <v>50</v>
      </c>
      <c r="I262" s="70">
        <f t="shared" si="38"/>
        <v>0</v>
      </c>
      <c r="J262" s="70">
        <f t="shared" si="38"/>
        <v>0</v>
      </c>
      <c r="K262" s="102">
        <f t="shared" si="38"/>
        <v>0</v>
      </c>
      <c r="L262" s="469"/>
    </row>
    <row r="263" spans="1:12" ht="13.5" customHeight="1" x14ac:dyDescent="0.15">
      <c r="A263" s="514"/>
      <c r="B263" s="515"/>
      <c r="C263" s="112">
        <f t="shared" si="36"/>
        <v>0</v>
      </c>
      <c r="D263" s="90">
        <f>SUM(D259,D261)</f>
        <v>0</v>
      </c>
      <c r="E263" s="90">
        <f>SUM(E259,E261)</f>
        <v>0</v>
      </c>
      <c r="F263" s="90">
        <f>SUM(F259)</f>
        <v>0</v>
      </c>
      <c r="G263" s="199">
        <f>SUM(G259)</f>
        <v>0</v>
      </c>
      <c r="H263" s="90">
        <f>SUM(H259)</f>
        <v>0</v>
      </c>
      <c r="I263" s="90">
        <f>SUM(I259,I261)</f>
        <v>0</v>
      </c>
      <c r="J263" s="90">
        <f>SUM(J259,J261)</f>
        <v>0</v>
      </c>
      <c r="K263" s="109">
        <f>SUM(K259,K261)</f>
        <v>0</v>
      </c>
      <c r="L263" s="470"/>
    </row>
    <row r="264" spans="1:12" ht="13.5" customHeight="1" x14ac:dyDescent="0.15">
      <c r="A264" s="509" t="s">
        <v>313</v>
      </c>
      <c r="B264" s="13" t="s">
        <v>62</v>
      </c>
      <c r="C264" s="101">
        <f t="shared" si="36"/>
        <v>1400</v>
      </c>
      <c r="D264" s="65">
        <v>1100</v>
      </c>
      <c r="E264" s="65">
        <v>200</v>
      </c>
      <c r="F264" s="65">
        <v>50</v>
      </c>
      <c r="G264" s="191"/>
      <c r="H264" s="65"/>
      <c r="I264" s="65">
        <v>50</v>
      </c>
      <c r="J264" s="65"/>
      <c r="K264" s="105"/>
      <c r="L264" s="469" t="s">
        <v>536</v>
      </c>
    </row>
    <row r="265" spans="1:12" ht="13.5" customHeight="1" x14ac:dyDescent="0.15">
      <c r="A265" s="538"/>
      <c r="B265" s="348"/>
      <c r="C265" s="75">
        <f t="shared" si="36"/>
        <v>0</v>
      </c>
      <c r="D265" s="158"/>
      <c r="E265" s="158"/>
      <c r="F265" s="158"/>
      <c r="G265" s="206"/>
      <c r="H265" s="106"/>
      <c r="I265" s="158"/>
      <c r="J265" s="106"/>
      <c r="K265" s="107"/>
      <c r="L265" s="470"/>
    </row>
    <row r="266" spans="1:12" ht="13.5" customHeight="1" x14ac:dyDescent="0.15">
      <c r="A266" s="534" t="s">
        <v>59</v>
      </c>
      <c r="B266" s="535"/>
      <c r="C266" s="101">
        <f t="shared" si="36"/>
        <v>14400</v>
      </c>
      <c r="D266" s="65">
        <f t="shared" ref="D266:K267" si="39">SUM(D254,D256,D262,D264)</f>
        <v>8250</v>
      </c>
      <c r="E266" s="65">
        <f>SUM(E254,E256,E262,E264)</f>
        <v>4000</v>
      </c>
      <c r="F266" s="65">
        <f t="shared" si="39"/>
        <v>1100</v>
      </c>
      <c r="G266" s="191">
        <f t="shared" si="39"/>
        <v>450</v>
      </c>
      <c r="H266" s="65">
        <f>SUM(H254,H256,H262,H264)</f>
        <v>250</v>
      </c>
      <c r="I266" s="65">
        <f t="shared" si="39"/>
        <v>300</v>
      </c>
      <c r="J266" s="65">
        <f>SUM(J254,J256,J262,J264)</f>
        <v>50</v>
      </c>
      <c r="K266" s="105">
        <f t="shared" si="39"/>
        <v>0</v>
      </c>
      <c r="L266" s="360"/>
    </row>
    <row r="267" spans="1:12" ht="13.5" customHeight="1" x14ac:dyDescent="0.15">
      <c r="A267" s="536"/>
      <c r="B267" s="537"/>
      <c r="C267" s="111">
        <f t="shared" si="36"/>
        <v>0</v>
      </c>
      <c r="D267" s="106">
        <f t="shared" si="39"/>
        <v>0</v>
      </c>
      <c r="E267" s="106">
        <f>SUM(E255,E257,E263,E265)</f>
        <v>0</v>
      </c>
      <c r="F267" s="106">
        <f t="shared" si="39"/>
        <v>0</v>
      </c>
      <c r="G267" s="206">
        <f t="shared" si="39"/>
        <v>0</v>
      </c>
      <c r="H267" s="106">
        <f>SUM(H255,H257,H263,H265)</f>
        <v>0</v>
      </c>
      <c r="I267" s="106">
        <f t="shared" si="39"/>
        <v>0</v>
      </c>
      <c r="J267" s="106">
        <f>SUM(J255,J257,J263,J265)</f>
        <v>0</v>
      </c>
      <c r="K267" s="107">
        <f t="shared" si="39"/>
        <v>0</v>
      </c>
      <c r="L267" s="177"/>
    </row>
    <row r="268" spans="1:12" ht="24.95" customHeight="1" x14ac:dyDescent="0.15">
      <c r="A268" s="507" t="s">
        <v>379</v>
      </c>
      <c r="B268" s="508"/>
      <c r="H268" s="355"/>
      <c r="L268" s="356"/>
    </row>
    <row r="269" spans="1:12" ht="13.5" customHeight="1" x14ac:dyDescent="0.15">
      <c r="A269" s="509" t="s">
        <v>336</v>
      </c>
      <c r="B269" s="13" t="s">
        <v>474</v>
      </c>
      <c r="C269" s="101">
        <f t="shared" ref="C269:C278" si="40">SUM(D269:K269)</f>
        <v>4350</v>
      </c>
      <c r="D269" s="70">
        <v>4100</v>
      </c>
      <c r="E269" s="70"/>
      <c r="F269" s="70"/>
      <c r="G269" s="113"/>
      <c r="H269" s="70">
        <v>250</v>
      </c>
      <c r="I269" s="70"/>
      <c r="J269" s="70"/>
      <c r="K269" s="102"/>
      <c r="L269" s="469" t="s">
        <v>467</v>
      </c>
    </row>
    <row r="270" spans="1:12" ht="13.5" customHeight="1" x14ac:dyDescent="0.15">
      <c r="A270" s="522"/>
      <c r="B270" s="348"/>
      <c r="C270" s="75">
        <f t="shared" si="40"/>
        <v>0</v>
      </c>
      <c r="D270" s="159"/>
      <c r="E270" s="90"/>
      <c r="F270" s="90"/>
      <c r="G270" s="199"/>
      <c r="H270" s="159"/>
      <c r="I270" s="90"/>
      <c r="J270" s="90"/>
      <c r="K270" s="109"/>
      <c r="L270" s="470"/>
    </row>
    <row r="271" spans="1:12" ht="13.5" customHeight="1" x14ac:dyDescent="0.15">
      <c r="A271" s="376"/>
      <c r="B271" s="539" t="s">
        <v>537</v>
      </c>
      <c r="C271" s="101">
        <f t="shared" si="40"/>
        <v>2100</v>
      </c>
      <c r="D271" s="65"/>
      <c r="E271" s="65">
        <v>1750</v>
      </c>
      <c r="F271" s="65"/>
      <c r="G271" s="191">
        <v>350</v>
      </c>
      <c r="H271" s="65"/>
      <c r="I271" s="65"/>
      <c r="J271" s="65"/>
      <c r="K271" s="105"/>
      <c r="L271" s="469" t="s">
        <v>468</v>
      </c>
    </row>
    <row r="272" spans="1:12" ht="13.5" customHeight="1" x14ac:dyDescent="0.15">
      <c r="A272" s="376"/>
      <c r="B272" s="540"/>
      <c r="C272" s="75">
        <f t="shared" si="40"/>
        <v>0</v>
      </c>
      <c r="D272" s="106"/>
      <c r="E272" s="158"/>
      <c r="F272" s="106"/>
      <c r="G272" s="207"/>
      <c r="H272" s="106"/>
      <c r="I272" s="106"/>
      <c r="J272" s="106"/>
      <c r="K272" s="107"/>
      <c r="L272" s="470"/>
    </row>
    <row r="273" spans="1:12" ht="13.5" customHeight="1" x14ac:dyDescent="0.15">
      <c r="A273" s="14"/>
      <c r="B273" s="13" t="s">
        <v>334</v>
      </c>
      <c r="C273" s="101">
        <f t="shared" si="40"/>
        <v>2750</v>
      </c>
      <c r="D273" s="70"/>
      <c r="E273" s="70">
        <v>1900</v>
      </c>
      <c r="F273" s="70">
        <v>550</v>
      </c>
      <c r="G273" s="113"/>
      <c r="H273" s="70"/>
      <c r="I273" s="70">
        <v>250</v>
      </c>
      <c r="J273" s="70">
        <v>50</v>
      </c>
      <c r="K273" s="102"/>
      <c r="L273" s="469" t="s">
        <v>468</v>
      </c>
    </row>
    <row r="274" spans="1:12" ht="13.5" customHeight="1" x14ac:dyDescent="0.15">
      <c r="A274" s="14"/>
      <c r="B274" s="348"/>
      <c r="C274" s="75">
        <f t="shared" si="40"/>
        <v>0</v>
      </c>
      <c r="D274" s="90"/>
      <c r="E274" s="159"/>
      <c r="F274" s="159"/>
      <c r="G274" s="199"/>
      <c r="H274" s="90"/>
      <c r="I274" s="159"/>
      <c r="J274" s="159"/>
      <c r="K274" s="109"/>
      <c r="L274" s="470"/>
    </row>
    <row r="275" spans="1:12" ht="13.5" customHeight="1" x14ac:dyDescent="0.15">
      <c r="A275" s="512" t="s">
        <v>338</v>
      </c>
      <c r="B275" s="513"/>
      <c r="C275" s="101">
        <f t="shared" si="40"/>
        <v>9200</v>
      </c>
      <c r="D275" s="65">
        <f t="shared" ref="D275:K276" si="41">SUM(D269,D271,D273)</f>
        <v>4100</v>
      </c>
      <c r="E275" s="65">
        <f>SUM(E269,E271,E273)</f>
        <v>3650</v>
      </c>
      <c r="F275" s="65">
        <f t="shared" si="41"/>
        <v>550</v>
      </c>
      <c r="G275" s="191">
        <f t="shared" si="41"/>
        <v>350</v>
      </c>
      <c r="H275" s="65">
        <f>SUM(H269,H271,H273)</f>
        <v>250</v>
      </c>
      <c r="I275" s="65">
        <f t="shared" si="41"/>
        <v>250</v>
      </c>
      <c r="J275" s="65">
        <f>SUM(J269,J271,J273)</f>
        <v>50</v>
      </c>
      <c r="K275" s="105">
        <f t="shared" si="41"/>
        <v>0</v>
      </c>
      <c r="L275" s="469">
        <f>SUM(L269,L271,L273)</f>
        <v>0</v>
      </c>
    </row>
    <row r="276" spans="1:12" ht="13.5" customHeight="1" x14ac:dyDescent="0.15">
      <c r="A276" s="514"/>
      <c r="B276" s="515"/>
      <c r="C276" s="112">
        <f t="shared" si="40"/>
        <v>0</v>
      </c>
      <c r="D276" s="106">
        <f t="shared" si="41"/>
        <v>0</v>
      </c>
      <c r="E276" s="106">
        <f>SUM(E270,E272,E274)</f>
        <v>0</v>
      </c>
      <c r="F276" s="106">
        <f t="shared" si="41"/>
        <v>0</v>
      </c>
      <c r="G276" s="206">
        <f t="shared" si="41"/>
        <v>0</v>
      </c>
      <c r="H276" s="106">
        <f>SUM(H270,H272,H274)</f>
        <v>0</v>
      </c>
      <c r="I276" s="106">
        <f t="shared" si="41"/>
        <v>0</v>
      </c>
      <c r="J276" s="106">
        <f>SUM(J270,J272,J274)</f>
        <v>0</v>
      </c>
      <c r="K276" s="107">
        <f t="shared" si="41"/>
        <v>0</v>
      </c>
      <c r="L276" s="470">
        <f>SUM(L270,L272,L274)</f>
        <v>0</v>
      </c>
    </row>
    <row r="277" spans="1:12" ht="13.5" customHeight="1" x14ac:dyDescent="0.15">
      <c r="A277" s="532" t="s">
        <v>339</v>
      </c>
      <c r="B277" s="533"/>
      <c r="C277" s="101">
        <f t="shared" si="40"/>
        <v>9200</v>
      </c>
      <c r="D277" s="65">
        <f t="shared" ref="D277:K278" si="42">SUM(D275)</f>
        <v>4100</v>
      </c>
      <c r="E277" s="65">
        <f>SUM(E275)</f>
        <v>3650</v>
      </c>
      <c r="F277" s="65">
        <f t="shared" si="42"/>
        <v>550</v>
      </c>
      <c r="G277" s="191">
        <f t="shared" si="42"/>
        <v>350</v>
      </c>
      <c r="H277" s="65">
        <f>SUM(H275)</f>
        <v>250</v>
      </c>
      <c r="I277" s="65">
        <f t="shared" si="42"/>
        <v>250</v>
      </c>
      <c r="J277" s="65">
        <f>SUM(J275)</f>
        <v>50</v>
      </c>
      <c r="K277" s="105">
        <f t="shared" si="42"/>
        <v>0</v>
      </c>
      <c r="L277" s="360"/>
    </row>
    <row r="278" spans="1:12" ht="13.5" customHeight="1" x14ac:dyDescent="0.15">
      <c r="A278" s="514"/>
      <c r="B278" s="515"/>
      <c r="C278" s="111">
        <f t="shared" si="40"/>
        <v>0</v>
      </c>
      <c r="D278" s="106">
        <f t="shared" si="42"/>
        <v>0</v>
      </c>
      <c r="E278" s="106">
        <f>SUM(E276)</f>
        <v>0</v>
      </c>
      <c r="F278" s="106">
        <f t="shared" si="42"/>
        <v>0</v>
      </c>
      <c r="G278" s="206">
        <f t="shared" si="42"/>
        <v>0</v>
      </c>
      <c r="H278" s="106">
        <f>SUM(H276)</f>
        <v>0</v>
      </c>
      <c r="I278" s="106">
        <f t="shared" si="42"/>
        <v>0</v>
      </c>
      <c r="J278" s="106">
        <f>SUM(J276)</f>
        <v>0</v>
      </c>
      <c r="K278" s="107">
        <f t="shared" si="42"/>
        <v>0</v>
      </c>
      <c r="L278" s="177"/>
    </row>
  </sheetData>
  <sheetProtection algorithmName="SHA-512" hashValue="ZaQy1VT+Aw0deEpN4VBJkHRJKdepZwrqdaDfQT371PQYmX1mZUwpNyeVZnhWmet+wUDxJ1qddlgoVJz0bJ3PiQ==" saltValue="d/iG4e+fsbLRNHeV6tILoQ==" spinCount="100000" sheet="1" objects="1" scenarios="1"/>
  <mergeCells count="244">
    <mergeCell ref="I91:K91"/>
    <mergeCell ref="I92:K93"/>
    <mergeCell ref="F157:J158"/>
    <mergeCell ref="K157:K158"/>
    <mergeCell ref="E154:H155"/>
    <mergeCell ref="A182:B183"/>
    <mergeCell ref="A180:B181"/>
    <mergeCell ref="B164:B165"/>
    <mergeCell ref="A160:B160"/>
    <mergeCell ref="A156:E156"/>
    <mergeCell ref="A148:B149"/>
    <mergeCell ref="A139:B139"/>
    <mergeCell ref="A1:B1"/>
    <mergeCell ref="A55:B55"/>
    <mergeCell ref="A90:B90"/>
    <mergeCell ref="A57:D58"/>
    <mergeCell ref="B127:B128"/>
    <mergeCell ref="A133:B134"/>
    <mergeCell ref="A137:B138"/>
    <mergeCell ref="A98:B98"/>
    <mergeCell ref="A63:B63"/>
    <mergeCell ref="A13:B14"/>
    <mergeCell ref="A99:B99"/>
    <mergeCell ref="A60:E61"/>
    <mergeCell ref="E57:H58"/>
    <mergeCell ref="E56:H56"/>
    <mergeCell ref="A2:D2"/>
    <mergeCell ref="E2:H2"/>
    <mergeCell ref="A88:B89"/>
    <mergeCell ref="A125:B126"/>
    <mergeCell ref="A118:B118"/>
    <mergeCell ref="A91:D91"/>
    <mergeCell ref="E91:H91"/>
    <mergeCell ref="A56:D56"/>
    <mergeCell ref="A92:D93"/>
    <mergeCell ref="E92:H93"/>
    <mergeCell ref="L241:L242"/>
    <mergeCell ref="L238:L239"/>
    <mergeCell ref="L207:L208"/>
    <mergeCell ref="L205:L206"/>
    <mergeCell ref="L200:L201"/>
    <mergeCell ref="K200:K201"/>
    <mergeCell ref="L125:L126"/>
    <mergeCell ref="A116:B117"/>
    <mergeCell ref="A152:B152"/>
    <mergeCell ref="A150:B151"/>
    <mergeCell ref="A209:B210"/>
    <mergeCell ref="B224:B225"/>
    <mergeCell ref="A230:B231"/>
    <mergeCell ref="A234:B235"/>
    <mergeCell ref="A240:E240"/>
    <mergeCell ref="E238:H239"/>
    <mergeCell ref="I238:K239"/>
    <mergeCell ref="A238:D239"/>
    <mergeCell ref="A237:D237"/>
    <mergeCell ref="B218:B219"/>
    <mergeCell ref="B140:B141"/>
    <mergeCell ref="F240:J240"/>
    <mergeCell ref="L119:L120"/>
    <mergeCell ref="L148:L149"/>
    <mergeCell ref="L74:L75"/>
    <mergeCell ref="A95:E96"/>
    <mergeCell ref="L3:L4"/>
    <mergeCell ref="L78:L79"/>
    <mergeCell ref="L80:L81"/>
    <mergeCell ref="L82:L83"/>
    <mergeCell ref="L31:L32"/>
    <mergeCell ref="L174:L175"/>
    <mergeCell ref="L176:L177"/>
    <mergeCell ref="L72:L73"/>
    <mergeCell ref="L33:L34"/>
    <mergeCell ref="L37:L38"/>
    <mergeCell ref="L39:L40"/>
    <mergeCell ref="L41:L42"/>
    <mergeCell ref="L43:L44"/>
    <mergeCell ref="L45:L46"/>
    <mergeCell ref="L47:L48"/>
    <mergeCell ref="L70:L71"/>
    <mergeCell ref="L49:L50"/>
    <mergeCell ref="L84:L85"/>
    <mergeCell ref="L29:L30"/>
    <mergeCell ref="L21:L22"/>
    <mergeCell ref="L23:L24"/>
    <mergeCell ref="L25:L26"/>
    <mergeCell ref="L27:L28"/>
    <mergeCell ref="L66:L67"/>
    <mergeCell ref="L51:L52"/>
    <mergeCell ref="L64:L65"/>
    <mergeCell ref="L68:L69"/>
    <mergeCell ref="L60:L61"/>
    <mergeCell ref="L57:L58"/>
    <mergeCell ref="A59:E59"/>
    <mergeCell ref="K60:K61"/>
    <mergeCell ref="F60:J61"/>
    <mergeCell ref="I56:K56"/>
    <mergeCell ref="L35:L36"/>
    <mergeCell ref="L53:L54"/>
    <mergeCell ref="F59:J59"/>
    <mergeCell ref="L15:L16"/>
    <mergeCell ref="L19:L20"/>
    <mergeCell ref="F5:J5"/>
    <mergeCell ref="F6:J7"/>
    <mergeCell ref="E3:H4"/>
    <mergeCell ref="A5:E5"/>
    <mergeCell ref="A6:E7"/>
    <mergeCell ref="L6:L7"/>
    <mergeCell ref="A9:B9"/>
    <mergeCell ref="L11:L12"/>
    <mergeCell ref="L13:L14"/>
    <mergeCell ref="A10:B10"/>
    <mergeCell ref="K6:K7"/>
    <mergeCell ref="L17:L18"/>
    <mergeCell ref="I3:K4"/>
    <mergeCell ref="A3:D4"/>
    <mergeCell ref="A196:D196"/>
    <mergeCell ref="E196:H196"/>
    <mergeCell ref="I196:K196"/>
    <mergeCell ref="A199:E199"/>
    <mergeCell ref="I237:K237"/>
    <mergeCell ref="A241:E242"/>
    <mergeCell ref="F241:J242"/>
    <mergeCell ref="K241:K242"/>
    <mergeCell ref="D236:F236"/>
    <mergeCell ref="I2:K2"/>
    <mergeCell ref="A246:A248"/>
    <mergeCell ref="B246:B247"/>
    <mergeCell ref="A256:A257"/>
    <mergeCell ref="B168:B169"/>
    <mergeCell ref="A184:B184"/>
    <mergeCell ref="A204:B204"/>
    <mergeCell ref="B250:B251"/>
    <mergeCell ref="A174:A175"/>
    <mergeCell ref="E153:H153"/>
    <mergeCell ref="A217:B217"/>
    <mergeCell ref="A193:B194"/>
    <mergeCell ref="A172:B173"/>
    <mergeCell ref="A176:A177"/>
    <mergeCell ref="A200:E201"/>
    <mergeCell ref="F200:J201"/>
    <mergeCell ref="A203:B203"/>
    <mergeCell ref="A215:B216"/>
    <mergeCell ref="A236:B236"/>
    <mergeCell ref="A94:E94"/>
    <mergeCell ref="F94:J94"/>
    <mergeCell ref="F95:J96"/>
    <mergeCell ref="A254:B255"/>
    <mergeCell ref="I57:K58"/>
    <mergeCell ref="A277:B278"/>
    <mergeCell ref="L264:L265"/>
    <mergeCell ref="L269:L270"/>
    <mergeCell ref="L271:L272"/>
    <mergeCell ref="L273:L274"/>
    <mergeCell ref="A266:B267"/>
    <mergeCell ref="A264:A265"/>
    <mergeCell ref="L275:L276"/>
    <mergeCell ref="A269:A270"/>
    <mergeCell ref="A275:B276"/>
    <mergeCell ref="B271:B272"/>
    <mergeCell ref="L106:L107"/>
    <mergeCell ref="L172:L173"/>
    <mergeCell ref="L180:L181"/>
    <mergeCell ref="L256:L257"/>
    <mergeCell ref="L258:L259"/>
    <mergeCell ref="L260:L261"/>
    <mergeCell ref="L262:L263"/>
    <mergeCell ref="A268:B268"/>
    <mergeCell ref="L254:L255"/>
    <mergeCell ref="L250:L251"/>
    <mergeCell ref="L252:L253"/>
    <mergeCell ref="L246:L247"/>
    <mergeCell ref="L248:L249"/>
    <mergeCell ref="B248:B249"/>
    <mergeCell ref="A262:B263"/>
    <mergeCell ref="A258:A259"/>
    <mergeCell ref="A244:B244"/>
    <mergeCell ref="A245:B245"/>
    <mergeCell ref="F199:J199"/>
    <mergeCell ref="A191:B192"/>
    <mergeCell ref="A197:D198"/>
    <mergeCell ref="E197:H198"/>
    <mergeCell ref="I197:K198"/>
    <mergeCell ref="A195:B195"/>
    <mergeCell ref="L178:L179"/>
    <mergeCell ref="L191:L192"/>
    <mergeCell ref="L112:L113"/>
    <mergeCell ref="L110:L111"/>
    <mergeCell ref="L162:L163"/>
    <mergeCell ref="L140:L141"/>
    <mergeCell ref="L129:L130"/>
    <mergeCell ref="L185:L186"/>
    <mergeCell ref="L187:L188"/>
    <mergeCell ref="L189:L190"/>
    <mergeCell ref="L168:L169"/>
    <mergeCell ref="L121:L122"/>
    <mergeCell ref="L123:L124"/>
    <mergeCell ref="L131:L132"/>
    <mergeCell ref="D90:F90"/>
    <mergeCell ref="D152:F152"/>
    <mergeCell ref="D55:F55"/>
    <mergeCell ref="D1:F1"/>
    <mergeCell ref="L142:L143"/>
    <mergeCell ref="L144:L145"/>
    <mergeCell ref="A222:B223"/>
    <mergeCell ref="L226:L227"/>
    <mergeCell ref="L228:L229"/>
    <mergeCell ref="L218:L219"/>
    <mergeCell ref="L220:L221"/>
    <mergeCell ref="L222:L223"/>
    <mergeCell ref="L197:L198"/>
    <mergeCell ref="L224:L225"/>
    <mergeCell ref="L211:L212"/>
    <mergeCell ref="L166:L167"/>
    <mergeCell ref="L170:L171"/>
    <mergeCell ref="D195:F195"/>
    <mergeCell ref="L76:L77"/>
    <mergeCell ref="L92:L93"/>
    <mergeCell ref="L102:L103"/>
    <mergeCell ref="L86:L87"/>
    <mergeCell ref="L154:L155"/>
    <mergeCell ref="L135:L136"/>
    <mergeCell ref="L232:L233"/>
    <mergeCell ref="L230:L231"/>
    <mergeCell ref="E237:H237"/>
    <mergeCell ref="L114:L115"/>
    <mergeCell ref="L209:L210"/>
    <mergeCell ref="L213:L214"/>
    <mergeCell ref="K95:K96"/>
    <mergeCell ref="L95:L96"/>
    <mergeCell ref="L104:L105"/>
    <mergeCell ref="L100:L101"/>
    <mergeCell ref="L127:L128"/>
    <mergeCell ref="L108:L109"/>
    <mergeCell ref="I153:K153"/>
    <mergeCell ref="I154:K155"/>
    <mergeCell ref="F156:J156"/>
    <mergeCell ref="A157:E158"/>
    <mergeCell ref="A154:D155"/>
    <mergeCell ref="A153:D153"/>
    <mergeCell ref="L133:L134"/>
    <mergeCell ref="L157:L158"/>
    <mergeCell ref="L164:L165"/>
    <mergeCell ref="A161:B161"/>
    <mergeCell ref="A162:A163"/>
    <mergeCell ref="L146:L147"/>
  </mergeCells>
  <phoneticPr fontId="5"/>
  <conditionalFormatting sqref="C34:K34">
    <cfRule type="expression" dxfId="134" priority="3" stopIfTrue="1">
      <formula>C33&lt;C34</formula>
    </cfRule>
  </conditionalFormatting>
  <conditionalFormatting sqref="C65:K65 C67:K67 C69:K69 C71:K71 C73:K73 C75:K75 C77:K77 C79:K79 C81:K81 C83:K83 C85:K85 C87:K87">
    <cfRule type="expression" dxfId="133" priority="19" stopIfTrue="1">
      <formula>C64&lt;C65</formula>
    </cfRule>
  </conditionalFormatting>
  <conditionalFormatting sqref="C101:K101 C103:K103 C105:K105 C107:K107 C109:K109 C111:K111 C113:K113 C115:K115">
    <cfRule type="expression" dxfId="132" priority="18" stopIfTrue="1">
      <formula>C100&lt;C101</formula>
    </cfRule>
  </conditionalFormatting>
  <conditionalFormatting sqref="C117:K117 C126:K126 C134:K134 C138:K138 C149:K149 C151:K151 C173:K173 C181:K181 C183:K183 C192:K192 C194:K194 C210:K210 C212:K212 C214:K214 C216:K216 C235:K235 C255:K255 C263:K263 C267:K267 C276:K276 C278:K278 D280:L280 D282:L282 D284:L284 D286:L286 D288:L288 D290:L290 D292:L292">
    <cfRule type="expression" dxfId="131" priority="21" stopIfTrue="1">
      <formula>C116&lt;C117</formula>
    </cfRule>
  </conditionalFormatting>
  <conditionalFormatting sqref="C120:K120 C122:K122 C124:K124">
    <cfRule type="expression" dxfId="130" priority="17" stopIfTrue="1">
      <formula>C119&lt;C120</formula>
    </cfRule>
  </conditionalFormatting>
  <conditionalFormatting sqref="C128:K128 C130:K130 C132:K132">
    <cfRule type="expression" dxfId="129" priority="16" stopIfTrue="1">
      <formula>C127&lt;C128</formula>
    </cfRule>
  </conditionalFormatting>
  <conditionalFormatting sqref="C136:K136">
    <cfRule type="expression" dxfId="128" priority="15" stopIfTrue="1">
      <formula>C135&lt;C136</formula>
    </cfRule>
  </conditionalFormatting>
  <conditionalFormatting sqref="C141:K141 C143:K143 C145:K145 C147:K147">
    <cfRule type="expression" dxfId="127" priority="14" stopIfTrue="1">
      <formula>C140&lt;C141</formula>
    </cfRule>
  </conditionalFormatting>
  <conditionalFormatting sqref="C163:K163 C165:K165 C167:K167 C169:K169 C171:K171">
    <cfRule type="expression" dxfId="126" priority="13" stopIfTrue="1">
      <formula>C162&lt;C163</formula>
    </cfRule>
  </conditionalFormatting>
  <conditionalFormatting sqref="C175:K175 C177:K177 C179:K179">
    <cfRule type="expression" dxfId="125" priority="12" stopIfTrue="1">
      <formula>C174&lt;C175</formula>
    </cfRule>
  </conditionalFormatting>
  <conditionalFormatting sqref="C186:K186 C188:K188 C190:K190">
    <cfRule type="expression" dxfId="124" priority="11" stopIfTrue="1">
      <formula>C185&lt;C186</formula>
    </cfRule>
  </conditionalFormatting>
  <conditionalFormatting sqref="C206:K206 C208:K208">
    <cfRule type="expression" dxfId="123" priority="10" stopIfTrue="1">
      <formula>C205&lt;C206</formula>
    </cfRule>
  </conditionalFormatting>
  <conditionalFormatting sqref="C233:K233">
    <cfRule type="expression" dxfId="122" priority="8" stopIfTrue="1">
      <formula>C232&lt;C233</formula>
    </cfRule>
  </conditionalFormatting>
  <conditionalFormatting sqref="C247:K247 C249:K249 C251:K251 C253:K253">
    <cfRule type="expression" dxfId="121" priority="7" stopIfTrue="1">
      <formula>C246&lt;C247</formula>
    </cfRule>
  </conditionalFormatting>
  <conditionalFormatting sqref="C257:K257 C259:K259 C261:K261">
    <cfRule type="expression" dxfId="120" priority="6" stopIfTrue="1">
      <formula>C256&lt;C257</formula>
    </cfRule>
  </conditionalFormatting>
  <conditionalFormatting sqref="C265:K265">
    <cfRule type="expression" dxfId="119" priority="5" stopIfTrue="1">
      <formula>C264&lt;C265</formula>
    </cfRule>
  </conditionalFormatting>
  <conditionalFormatting sqref="C270:K270 C272:K272 C274:K274">
    <cfRule type="expression" dxfId="118" priority="4" stopIfTrue="1">
      <formula>C269&lt;C270</formula>
    </cfRule>
  </conditionalFormatting>
  <conditionalFormatting sqref="D221:E221">
    <cfRule type="expression" dxfId="117" priority="2" stopIfTrue="1">
      <formula>D220&lt;D221</formula>
    </cfRule>
  </conditionalFormatting>
  <conditionalFormatting sqref="D12:K12 C14:K14 C16:K16 C18:K18 C20:K20 C22:K22 C24:K24 C26:K26 C28:K28 C30:K30 C32:K32 C36:K36 C38:K38 C40:K40 C42:K42 C44:K44 C46:K46 C48:K48 C50:K50 C52:K52 C54:K54">
    <cfRule type="expression" dxfId="116" priority="20" stopIfTrue="1">
      <formula>C11&lt;C12</formula>
    </cfRule>
  </conditionalFormatting>
  <conditionalFormatting sqref="F21">
    <cfRule type="expression" priority="1">
      <formula>$D$12&gt;=$D$11*0.9</formula>
    </cfRule>
  </conditionalFormatting>
  <conditionalFormatting sqref="H221:K221">
    <cfRule type="expression" dxfId="115" priority="9" stopIfTrue="1">
      <formula>H220&lt;H221</formula>
    </cfRule>
  </conditionalFormatting>
  <printOptions horizontalCentered="1"/>
  <pageMargins left="0.19685039370078741" right="0.19685039370078741" top="0.59055118110236227" bottom="0.19685039370078741" header="0.35433070866141736" footer="0.11811023622047245"/>
  <pageSetup paperSize="9" scale="98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5" manualBreakCount="5">
    <brk id="54" max="16383" man="1"/>
    <brk id="89" max="16383" man="1"/>
    <brk id="151" max="11" man="1"/>
    <brk id="194" max="16383" man="1"/>
    <brk id="2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X169"/>
  <sheetViews>
    <sheetView showZeros="0" zoomScaleNormal="100" zoomScaleSheetLayoutView="100" workbookViewId="0">
      <selection sqref="A1:B1"/>
    </sheetView>
  </sheetViews>
  <sheetFormatPr defaultRowHeight="13.5" x14ac:dyDescent="0.15"/>
  <cols>
    <col min="1" max="1" width="6.375" style="171" customWidth="1"/>
    <col min="2" max="2" width="8.375" style="171" customWidth="1"/>
    <col min="3" max="3" width="8.625" style="171" customWidth="1"/>
    <col min="4" max="5" width="7.375" style="171" customWidth="1"/>
    <col min="6" max="10" width="7.125" style="171" customWidth="1"/>
    <col min="11" max="11" width="6.875" style="171" customWidth="1"/>
    <col min="12" max="12" width="19.5" style="171" customWidth="1"/>
    <col min="13" max="16384" width="9" style="171"/>
  </cols>
  <sheetData>
    <row r="1" spans="1:24" s="238" customFormat="1" ht="17.25" customHeight="1" x14ac:dyDescent="0.15">
      <c r="A1" s="531" t="s">
        <v>0</v>
      </c>
      <c r="B1" s="531"/>
      <c r="C1" s="252" t="str">
        <f>市郡別合計!$B$1</f>
        <v>Ver.1.01</v>
      </c>
      <c r="D1" s="511" t="s">
        <v>349</v>
      </c>
      <c r="E1" s="511"/>
      <c r="F1" s="511"/>
      <c r="G1" s="415" t="s">
        <v>645</v>
      </c>
      <c r="H1" s="414"/>
      <c r="I1" s="414"/>
      <c r="J1" s="414"/>
      <c r="L1" s="351" t="str">
        <f>市郡別合計!$I$1</f>
        <v>2023/09/01 改定部数</v>
      </c>
      <c r="N1" s="413"/>
    </row>
    <row r="2" spans="1:24" s="238" customFormat="1" ht="13.5" customHeight="1" x14ac:dyDescent="0.15">
      <c r="A2" s="504" t="s">
        <v>260</v>
      </c>
      <c r="B2" s="505"/>
      <c r="C2" s="505"/>
      <c r="D2" s="506"/>
      <c r="E2" s="471" t="s">
        <v>255</v>
      </c>
      <c r="F2" s="472"/>
      <c r="G2" s="472"/>
      <c r="H2" s="473"/>
      <c r="I2" s="480" t="s">
        <v>285</v>
      </c>
      <c r="J2" s="481"/>
      <c r="K2" s="482"/>
      <c r="L2" s="353" t="s">
        <v>259</v>
      </c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</row>
    <row r="3" spans="1:24" s="238" customFormat="1" ht="13.5" customHeight="1" x14ac:dyDescent="0.15">
      <c r="A3" s="498">
        <f>市郡別合計!$A$3</f>
        <v>0</v>
      </c>
      <c r="B3" s="499"/>
      <c r="C3" s="499"/>
      <c r="D3" s="500"/>
      <c r="E3" s="525">
        <f>市郡別合計!$C$3</f>
        <v>0</v>
      </c>
      <c r="F3" s="526"/>
      <c r="G3" s="526"/>
      <c r="H3" s="527"/>
      <c r="I3" s="483">
        <f>市郡別合計!$F$3</f>
        <v>0</v>
      </c>
      <c r="J3" s="484"/>
      <c r="K3" s="485"/>
      <c r="L3" s="516">
        <f>市郡別合計!$I$3</f>
        <v>0</v>
      </c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</row>
    <row r="4" spans="1:24" s="238" customFormat="1" ht="13.5" customHeight="1" x14ac:dyDescent="0.15">
      <c r="A4" s="501"/>
      <c r="B4" s="502"/>
      <c r="C4" s="502"/>
      <c r="D4" s="503"/>
      <c r="E4" s="528"/>
      <c r="F4" s="529"/>
      <c r="G4" s="529"/>
      <c r="H4" s="530"/>
      <c r="I4" s="486"/>
      <c r="J4" s="487"/>
      <c r="K4" s="488"/>
      <c r="L4" s="517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</row>
    <row r="5" spans="1:24" s="238" customFormat="1" ht="13.5" customHeight="1" x14ac:dyDescent="0.15">
      <c r="A5" s="551" t="s">
        <v>261</v>
      </c>
      <c r="B5" s="552"/>
      <c r="C5" s="552"/>
      <c r="D5" s="552"/>
      <c r="E5" s="553"/>
      <c r="F5" s="489" t="s">
        <v>262</v>
      </c>
      <c r="G5" s="490"/>
      <c r="H5" s="490"/>
      <c r="I5" s="490"/>
      <c r="J5" s="491"/>
      <c r="K5" s="13" t="s">
        <v>257</v>
      </c>
      <c r="L5" s="354" t="s">
        <v>258</v>
      </c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</row>
    <row r="6" spans="1:24" s="238" customFormat="1" ht="13.5" customHeight="1" x14ac:dyDescent="0.15">
      <c r="A6" s="492">
        <f>市郡別合計!$A$6</f>
        <v>0</v>
      </c>
      <c r="B6" s="493"/>
      <c r="C6" s="493"/>
      <c r="D6" s="493"/>
      <c r="E6" s="494"/>
      <c r="F6" s="545">
        <f>市郡別合計!$D$6</f>
        <v>0</v>
      </c>
      <c r="G6" s="546"/>
      <c r="H6" s="546"/>
      <c r="I6" s="546"/>
      <c r="J6" s="547"/>
      <c r="K6" s="474">
        <f>市郡別合計!$G$6</f>
        <v>0</v>
      </c>
      <c r="L6" s="476">
        <f>市郡別合計!$H$6</f>
        <v>0</v>
      </c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</row>
    <row r="7" spans="1:24" s="238" customFormat="1" ht="13.5" customHeight="1" x14ac:dyDescent="0.15">
      <c r="A7" s="495"/>
      <c r="B7" s="496"/>
      <c r="C7" s="496"/>
      <c r="D7" s="496"/>
      <c r="E7" s="497"/>
      <c r="F7" s="548"/>
      <c r="G7" s="549"/>
      <c r="H7" s="549"/>
      <c r="I7" s="549"/>
      <c r="J7" s="550"/>
      <c r="K7" s="475"/>
      <c r="L7" s="477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s="238" customFormat="1" ht="7.5" customHeight="1" x14ac:dyDescent="0.15">
      <c r="A8" s="364"/>
      <c r="B8" s="364"/>
      <c r="C8" s="364"/>
      <c r="D8" s="363"/>
      <c r="E8" s="362"/>
      <c r="F8" s="362"/>
      <c r="G8" s="362"/>
      <c r="H8" s="363"/>
      <c r="I8" s="362"/>
      <c r="J8" s="362"/>
      <c r="K8" s="362"/>
      <c r="L8" s="362"/>
    </row>
    <row r="9" spans="1:24" ht="13.5" customHeight="1" x14ac:dyDescent="0.15">
      <c r="A9" s="523" t="s">
        <v>1</v>
      </c>
      <c r="B9" s="524"/>
      <c r="C9" s="3" t="s">
        <v>2</v>
      </c>
      <c r="D9" s="4" t="s">
        <v>4</v>
      </c>
      <c r="E9" s="4" t="s">
        <v>7</v>
      </c>
      <c r="F9" s="4" t="s">
        <v>5</v>
      </c>
      <c r="G9" s="204" t="s">
        <v>6</v>
      </c>
      <c r="H9" s="4" t="s">
        <v>3</v>
      </c>
      <c r="I9" s="4" t="s">
        <v>8</v>
      </c>
      <c r="J9" s="4" t="s">
        <v>518</v>
      </c>
      <c r="K9" s="5" t="s">
        <v>9</v>
      </c>
      <c r="L9" s="5" t="s">
        <v>445</v>
      </c>
    </row>
    <row r="10" spans="1:24" s="238" customFormat="1" ht="24.95" customHeight="1" x14ac:dyDescent="0.15">
      <c r="A10" s="507" t="s">
        <v>402</v>
      </c>
      <c r="B10" s="508"/>
      <c r="H10" s="355"/>
      <c r="L10" s="356"/>
    </row>
    <row r="11" spans="1:24" ht="13.5" customHeight="1" x14ac:dyDescent="0.2">
      <c r="A11" s="12" t="s">
        <v>63</v>
      </c>
      <c r="B11" s="385"/>
      <c r="C11" s="115">
        <f>SUM(D11:K11)</f>
        <v>28850</v>
      </c>
      <c r="D11" s="117">
        <f>SUM(D13,D15,D17,D19,D21,D23,D25,D27,D29,D31,D33,D35)</f>
        <v>26750</v>
      </c>
      <c r="E11" s="184">
        <f t="shared" ref="E11:G12" si="0">SUM(E13,E15,E17,E19,E21,E23,E25,E27,E29,E31,E33,E35)</f>
        <v>0</v>
      </c>
      <c r="F11" s="117">
        <f t="shared" si="0"/>
        <v>0</v>
      </c>
      <c r="G11" s="184">
        <f t="shared" si="0"/>
        <v>0</v>
      </c>
      <c r="H11" s="117">
        <f>SUM(H13,H15,H17,H19,H21,H23,H25,H27,H29,H31,H33,H35)</f>
        <v>2100</v>
      </c>
      <c r="I11" s="117">
        <f t="shared" ref="I11:K12" si="1">SUM(I13,I15,I17,I19,I21,I23,I25,I27,I29,I31,I33,I35)</f>
        <v>0</v>
      </c>
      <c r="J11" s="124">
        <f t="shared" si="1"/>
        <v>0</v>
      </c>
      <c r="K11" s="118">
        <f t="shared" si="1"/>
        <v>0</v>
      </c>
      <c r="L11" s="564"/>
    </row>
    <row r="12" spans="1:24" ht="13.5" customHeight="1" x14ac:dyDescent="0.25">
      <c r="A12" s="10"/>
      <c r="B12" s="386"/>
      <c r="C12" s="119">
        <f t="shared" ref="C12:C42" si="2">SUM(D12:K12)</f>
        <v>0</v>
      </c>
      <c r="D12" s="121">
        <f>SUM(D14,D16,D18,D20,D22,D24,D26,D28,D30,D32,D34,D36)</f>
        <v>0</v>
      </c>
      <c r="E12" s="121">
        <f t="shared" si="0"/>
        <v>0</v>
      </c>
      <c r="F12" s="121">
        <f t="shared" si="0"/>
        <v>0</v>
      </c>
      <c r="G12" s="155">
        <f t="shared" si="0"/>
        <v>0</v>
      </c>
      <c r="H12" s="121">
        <f>SUM(H14,H16,H18,H20,H22,H24,H26,H28,H30,H32,H34,H36)</f>
        <v>0</v>
      </c>
      <c r="I12" s="121">
        <f t="shared" si="1"/>
        <v>0</v>
      </c>
      <c r="J12" s="121">
        <f t="shared" si="1"/>
        <v>0</v>
      </c>
      <c r="K12" s="122">
        <f t="shared" si="1"/>
        <v>0</v>
      </c>
      <c r="L12" s="565"/>
    </row>
    <row r="13" spans="1:24" ht="13.5" customHeight="1" x14ac:dyDescent="0.2">
      <c r="A13" s="12" t="s">
        <v>463</v>
      </c>
      <c r="B13" s="385"/>
      <c r="C13" s="115">
        <f t="shared" si="2"/>
        <v>3100</v>
      </c>
      <c r="D13" s="124">
        <v>2750</v>
      </c>
      <c r="E13" s="124"/>
      <c r="F13" s="124"/>
      <c r="G13" s="209"/>
      <c r="H13" s="124">
        <v>350</v>
      </c>
      <c r="I13" s="124"/>
      <c r="J13" s="124"/>
      <c r="K13" s="125"/>
      <c r="L13" s="564"/>
    </row>
    <row r="14" spans="1:24" ht="13.5" customHeight="1" x14ac:dyDescent="0.25">
      <c r="A14" s="10"/>
      <c r="B14" s="386"/>
      <c r="C14" s="119">
        <f t="shared" si="2"/>
        <v>0</v>
      </c>
      <c r="D14" s="161"/>
      <c r="E14" s="126"/>
      <c r="F14" s="126"/>
      <c r="G14" s="210"/>
      <c r="H14" s="161"/>
      <c r="I14" s="126"/>
      <c r="J14" s="126"/>
      <c r="K14" s="127"/>
      <c r="L14" s="565"/>
    </row>
    <row r="15" spans="1:24" ht="13.5" customHeight="1" x14ac:dyDescent="0.2">
      <c r="A15" s="12" t="s">
        <v>64</v>
      </c>
      <c r="B15" s="385"/>
      <c r="C15" s="115">
        <f t="shared" si="2"/>
        <v>1500</v>
      </c>
      <c r="D15" s="117">
        <v>1350</v>
      </c>
      <c r="E15" s="117"/>
      <c r="F15" s="117"/>
      <c r="G15" s="184"/>
      <c r="H15" s="117">
        <v>150</v>
      </c>
      <c r="I15" s="117"/>
      <c r="J15" s="117"/>
      <c r="K15" s="118"/>
      <c r="L15" s="564"/>
    </row>
    <row r="16" spans="1:24" ht="13.5" customHeight="1" x14ac:dyDescent="0.25">
      <c r="A16" s="10"/>
      <c r="B16" s="386"/>
      <c r="C16" s="119">
        <f t="shared" si="2"/>
        <v>0</v>
      </c>
      <c r="D16" s="162"/>
      <c r="E16" s="121"/>
      <c r="F16" s="121"/>
      <c r="G16" s="155"/>
      <c r="H16" s="163"/>
      <c r="I16" s="121"/>
      <c r="J16" s="121"/>
      <c r="K16" s="122"/>
      <c r="L16" s="565"/>
    </row>
    <row r="17" spans="1:12" ht="13.5" customHeight="1" x14ac:dyDescent="0.2">
      <c r="A17" s="12" t="s">
        <v>65</v>
      </c>
      <c r="B17" s="385"/>
      <c r="C17" s="115">
        <f t="shared" si="2"/>
        <v>1450</v>
      </c>
      <c r="D17" s="124">
        <v>1350</v>
      </c>
      <c r="E17" s="124"/>
      <c r="F17" s="124"/>
      <c r="G17" s="209"/>
      <c r="H17" s="124">
        <v>100</v>
      </c>
      <c r="I17" s="124"/>
      <c r="J17" s="124"/>
      <c r="K17" s="125"/>
      <c r="L17" s="564"/>
    </row>
    <row r="18" spans="1:12" ht="13.5" customHeight="1" x14ac:dyDescent="0.25">
      <c r="A18" s="10"/>
      <c r="B18" s="386"/>
      <c r="C18" s="119">
        <f t="shared" si="2"/>
        <v>0</v>
      </c>
      <c r="D18" s="161"/>
      <c r="E18" s="126"/>
      <c r="F18" s="126"/>
      <c r="G18" s="210"/>
      <c r="H18" s="161"/>
      <c r="I18" s="126"/>
      <c r="J18" s="126"/>
      <c r="K18" s="127"/>
      <c r="L18" s="565"/>
    </row>
    <row r="19" spans="1:12" ht="13.5" customHeight="1" x14ac:dyDescent="0.2">
      <c r="A19" s="12" t="s">
        <v>66</v>
      </c>
      <c r="B19" s="385"/>
      <c r="C19" s="115">
        <f t="shared" si="2"/>
        <v>3050</v>
      </c>
      <c r="D19" s="117">
        <v>2800</v>
      </c>
      <c r="E19" s="117"/>
      <c r="F19" s="117"/>
      <c r="G19" s="184"/>
      <c r="H19" s="117">
        <v>250</v>
      </c>
      <c r="I19" s="117"/>
      <c r="J19" s="117"/>
      <c r="K19" s="118"/>
      <c r="L19" s="564"/>
    </row>
    <row r="20" spans="1:12" ht="13.5" customHeight="1" x14ac:dyDescent="0.25">
      <c r="A20" s="10"/>
      <c r="B20" s="386"/>
      <c r="C20" s="119">
        <f t="shared" si="2"/>
        <v>0</v>
      </c>
      <c r="D20" s="162"/>
      <c r="E20" s="121"/>
      <c r="F20" s="121"/>
      <c r="G20" s="155"/>
      <c r="H20" s="163"/>
      <c r="I20" s="121"/>
      <c r="J20" s="121"/>
      <c r="K20" s="122"/>
      <c r="L20" s="565"/>
    </row>
    <row r="21" spans="1:12" ht="13.5" customHeight="1" x14ac:dyDescent="0.2">
      <c r="A21" s="12" t="s">
        <v>472</v>
      </c>
      <c r="B21" s="385"/>
      <c r="C21" s="115">
        <f t="shared" si="2"/>
        <v>3400</v>
      </c>
      <c r="D21" s="124">
        <v>3200</v>
      </c>
      <c r="E21" s="124"/>
      <c r="F21" s="124"/>
      <c r="G21" s="209"/>
      <c r="H21" s="124">
        <v>200</v>
      </c>
      <c r="I21" s="124"/>
      <c r="J21" s="124"/>
      <c r="K21" s="125"/>
      <c r="L21" s="564"/>
    </row>
    <row r="22" spans="1:12" ht="13.5" customHeight="1" x14ac:dyDescent="0.25">
      <c r="A22" s="10"/>
      <c r="B22" s="386"/>
      <c r="C22" s="119">
        <f t="shared" si="2"/>
        <v>0</v>
      </c>
      <c r="D22" s="161"/>
      <c r="E22" s="126"/>
      <c r="F22" s="126"/>
      <c r="G22" s="210"/>
      <c r="H22" s="161"/>
      <c r="I22" s="126"/>
      <c r="J22" s="126"/>
      <c r="K22" s="127"/>
      <c r="L22" s="565"/>
    </row>
    <row r="23" spans="1:12" ht="13.5" customHeight="1" x14ac:dyDescent="0.2">
      <c r="A23" s="12" t="s">
        <v>67</v>
      </c>
      <c r="B23" s="385"/>
      <c r="C23" s="115">
        <f t="shared" si="2"/>
        <v>2050</v>
      </c>
      <c r="D23" s="117">
        <v>1900</v>
      </c>
      <c r="E23" s="117"/>
      <c r="F23" s="117"/>
      <c r="G23" s="184"/>
      <c r="H23" s="117">
        <v>150</v>
      </c>
      <c r="I23" s="117"/>
      <c r="J23" s="117"/>
      <c r="K23" s="118"/>
      <c r="L23" s="564"/>
    </row>
    <row r="24" spans="1:12" ht="13.5" customHeight="1" x14ac:dyDescent="0.25">
      <c r="A24" s="10"/>
      <c r="B24" s="386"/>
      <c r="C24" s="119">
        <f t="shared" si="2"/>
        <v>0</v>
      </c>
      <c r="D24" s="162"/>
      <c r="E24" s="121"/>
      <c r="F24" s="121"/>
      <c r="G24" s="155"/>
      <c r="H24" s="163"/>
      <c r="I24" s="121"/>
      <c r="J24" s="121"/>
      <c r="K24" s="122"/>
      <c r="L24" s="565"/>
    </row>
    <row r="25" spans="1:12" ht="13.5" customHeight="1" x14ac:dyDescent="0.2">
      <c r="A25" s="12" t="s">
        <v>68</v>
      </c>
      <c r="B25" s="385"/>
      <c r="C25" s="115">
        <f t="shared" si="2"/>
        <v>2700</v>
      </c>
      <c r="D25" s="124">
        <v>2550</v>
      </c>
      <c r="E25" s="124"/>
      <c r="F25" s="124"/>
      <c r="G25" s="209"/>
      <c r="H25" s="124">
        <v>150</v>
      </c>
      <c r="I25" s="124"/>
      <c r="J25" s="124"/>
      <c r="K25" s="125"/>
      <c r="L25" s="564"/>
    </row>
    <row r="26" spans="1:12" ht="13.5" customHeight="1" x14ac:dyDescent="0.25">
      <c r="A26" s="10"/>
      <c r="B26" s="386"/>
      <c r="C26" s="129">
        <f t="shared" si="2"/>
        <v>0</v>
      </c>
      <c r="D26" s="161"/>
      <c r="E26" s="126"/>
      <c r="F26" s="126"/>
      <c r="G26" s="210"/>
      <c r="H26" s="161"/>
      <c r="I26" s="126"/>
      <c r="J26" s="126"/>
      <c r="K26" s="127"/>
      <c r="L26" s="565"/>
    </row>
    <row r="27" spans="1:12" ht="13.5" customHeight="1" x14ac:dyDescent="0.2">
      <c r="A27" s="12" t="s">
        <v>69</v>
      </c>
      <c r="B27" s="385"/>
      <c r="C27" s="115">
        <f t="shared" si="2"/>
        <v>3300</v>
      </c>
      <c r="D27" s="117">
        <v>3000</v>
      </c>
      <c r="E27" s="117"/>
      <c r="F27" s="117"/>
      <c r="G27" s="184"/>
      <c r="H27" s="117">
        <v>300</v>
      </c>
      <c r="I27" s="117"/>
      <c r="J27" s="117"/>
      <c r="K27" s="118"/>
      <c r="L27" s="564"/>
    </row>
    <row r="28" spans="1:12" ht="13.5" customHeight="1" x14ac:dyDescent="0.25">
      <c r="A28" s="7"/>
      <c r="B28" s="393"/>
      <c r="C28" s="129">
        <f t="shared" si="2"/>
        <v>0</v>
      </c>
      <c r="D28" s="162"/>
      <c r="E28" s="121"/>
      <c r="F28" s="121"/>
      <c r="G28" s="155"/>
      <c r="H28" s="163"/>
      <c r="I28" s="121"/>
      <c r="J28" s="121"/>
      <c r="K28" s="122"/>
      <c r="L28" s="565"/>
    </row>
    <row r="29" spans="1:12" ht="13.5" customHeight="1" x14ac:dyDescent="0.2">
      <c r="A29" s="12" t="s">
        <v>70</v>
      </c>
      <c r="B29" s="385"/>
      <c r="C29" s="115">
        <f t="shared" si="2"/>
        <v>2000</v>
      </c>
      <c r="D29" s="124">
        <v>1900</v>
      </c>
      <c r="E29" s="124"/>
      <c r="F29" s="124"/>
      <c r="G29" s="209"/>
      <c r="H29" s="124">
        <v>100</v>
      </c>
      <c r="I29" s="124"/>
      <c r="J29" s="124"/>
      <c r="K29" s="125"/>
      <c r="L29" s="564"/>
    </row>
    <row r="30" spans="1:12" ht="13.5" customHeight="1" x14ac:dyDescent="0.25">
      <c r="A30" s="10"/>
      <c r="B30" s="386"/>
      <c r="C30" s="129">
        <f t="shared" si="2"/>
        <v>0</v>
      </c>
      <c r="D30" s="161"/>
      <c r="E30" s="126"/>
      <c r="F30" s="126"/>
      <c r="G30" s="210"/>
      <c r="H30" s="161"/>
      <c r="I30" s="126"/>
      <c r="J30" s="126"/>
      <c r="K30" s="127"/>
      <c r="L30" s="565"/>
    </row>
    <row r="31" spans="1:12" ht="13.5" customHeight="1" x14ac:dyDescent="0.2">
      <c r="A31" s="12" t="s">
        <v>71</v>
      </c>
      <c r="B31" s="385"/>
      <c r="C31" s="115">
        <f t="shared" si="2"/>
        <v>1900</v>
      </c>
      <c r="D31" s="117">
        <v>1800</v>
      </c>
      <c r="E31" s="117"/>
      <c r="F31" s="117"/>
      <c r="G31" s="184"/>
      <c r="H31" s="117">
        <v>100</v>
      </c>
      <c r="I31" s="117"/>
      <c r="J31" s="117"/>
      <c r="K31" s="118"/>
      <c r="L31" s="564" t="s">
        <v>498</v>
      </c>
    </row>
    <row r="32" spans="1:12" ht="13.5" customHeight="1" x14ac:dyDescent="0.25">
      <c r="A32" s="10"/>
      <c r="B32" s="386"/>
      <c r="C32" s="129">
        <f t="shared" si="2"/>
        <v>0</v>
      </c>
      <c r="D32" s="162"/>
      <c r="E32" s="121"/>
      <c r="F32" s="121"/>
      <c r="G32" s="155"/>
      <c r="H32" s="163"/>
      <c r="I32" s="121"/>
      <c r="J32" s="121"/>
      <c r="K32" s="122"/>
      <c r="L32" s="565"/>
    </row>
    <row r="33" spans="1:12" ht="13.5" customHeight="1" x14ac:dyDescent="0.2">
      <c r="A33" s="12" t="s">
        <v>476</v>
      </c>
      <c r="B33" s="385"/>
      <c r="C33" s="115">
        <f t="shared" si="2"/>
        <v>2950</v>
      </c>
      <c r="D33" s="124">
        <v>2800</v>
      </c>
      <c r="E33" s="124"/>
      <c r="F33" s="124"/>
      <c r="G33" s="209"/>
      <c r="H33" s="124">
        <v>150</v>
      </c>
      <c r="I33" s="124"/>
      <c r="J33" s="124"/>
      <c r="K33" s="125"/>
      <c r="L33" s="564"/>
    </row>
    <row r="34" spans="1:12" ht="13.5" customHeight="1" x14ac:dyDescent="0.25">
      <c r="A34" s="10"/>
      <c r="B34" s="386"/>
      <c r="C34" s="129">
        <f t="shared" si="2"/>
        <v>0</v>
      </c>
      <c r="D34" s="161"/>
      <c r="E34" s="126"/>
      <c r="F34" s="126"/>
      <c r="G34" s="210"/>
      <c r="H34" s="161"/>
      <c r="I34" s="126"/>
      <c r="J34" s="126"/>
      <c r="K34" s="127"/>
      <c r="L34" s="565"/>
    </row>
    <row r="35" spans="1:12" ht="13.5" customHeight="1" x14ac:dyDescent="0.2">
      <c r="A35" s="12" t="s">
        <v>477</v>
      </c>
      <c r="B35" s="393"/>
      <c r="C35" s="115">
        <f>SUM(D35:K35)</f>
        <v>1450</v>
      </c>
      <c r="D35" s="124">
        <v>1350</v>
      </c>
      <c r="E35" s="124"/>
      <c r="F35" s="124"/>
      <c r="G35" s="209"/>
      <c r="H35" s="124">
        <v>100</v>
      </c>
      <c r="I35" s="124"/>
      <c r="J35" s="124"/>
      <c r="K35" s="125"/>
      <c r="L35" s="233"/>
    </row>
    <row r="36" spans="1:12" ht="13.5" customHeight="1" x14ac:dyDescent="0.25">
      <c r="A36" s="7"/>
      <c r="B36" s="393"/>
      <c r="C36" s="129">
        <f>SUM(D36:K36)</f>
        <v>0</v>
      </c>
      <c r="D36" s="161"/>
      <c r="E36" s="126"/>
      <c r="F36" s="126"/>
      <c r="G36" s="210"/>
      <c r="H36" s="161"/>
      <c r="I36" s="126"/>
      <c r="J36" s="126"/>
      <c r="K36" s="127"/>
      <c r="L36" s="233"/>
    </row>
    <row r="37" spans="1:12" ht="13.5" customHeight="1" x14ac:dyDescent="0.2">
      <c r="A37" s="12" t="s">
        <v>72</v>
      </c>
      <c r="B37" s="385"/>
      <c r="C37" s="115">
        <f t="shared" si="2"/>
        <v>3900</v>
      </c>
      <c r="D37" s="117"/>
      <c r="E37" s="117">
        <v>2650</v>
      </c>
      <c r="F37" s="117"/>
      <c r="G37" s="184">
        <v>950</v>
      </c>
      <c r="H37" s="117"/>
      <c r="I37" s="117">
        <v>300</v>
      </c>
      <c r="J37" s="117"/>
      <c r="K37" s="118"/>
      <c r="L37" s="564"/>
    </row>
    <row r="38" spans="1:12" ht="13.5" customHeight="1" x14ac:dyDescent="0.25">
      <c r="A38" s="10"/>
      <c r="B38" s="386"/>
      <c r="C38" s="129">
        <f t="shared" si="2"/>
        <v>0</v>
      </c>
      <c r="D38" s="121"/>
      <c r="E38" s="163"/>
      <c r="F38" s="121"/>
      <c r="G38" s="211"/>
      <c r="H38" s="121"/>
      <c r="I38" s="163"/>
      <c r="J38" s="121"/>
      <c r="K38" s="122"/>
      <c r="L38" s="565"/>
    </row>
    <row r="39" spans="1:12" ht="13.5" customHeight="1" x14ac:dyDescent="0.2">
      <c r="A39" s="12" t="s">
        <v>462</v>
      </c>
      <c r="B39" s="385"/>
      <c r="C39" s="115">
        <f t="shared" si="2"/>
        <v>950</v>
      </c>
      <c r="D39" s="124"/>
      <c r="E39" s="124">
        <v>550</v>
      </c>
      <c r="F39" s="124"/>
      <c r="G39" s="209">
        <v>200</v>
      </c>
      <c r="H39" s="124"/>
      <c r="I39" s="124">
        <v>200</v>
      </c>
      <c r="J39" s="124"/>
      <c r="K39" s="125"/>
      <c r="L39" s="564"/>
    </row>
    <row r="40" spans="1:12" ht="13.5" customHeight="1" x14ac:dyDescent="0.25">
      <c r="A40" s="10"/>
      <c r="B40" s="386"/>
      <c r="C40" s="129">
        <f t="shared" si="2"/>
        <v>0</v>
      </c>
      <c r="D40" s="126"/>
      <c r="E40" s="161"/>
      <c r="F40" s="126"/>
      <c r="G40" s="212"/>
      <c r="H40" s="126"/>
      <c r="I40" s="161"/>
      <c r="J40" s="126"/>
      <c r="K40" s="127"/>
      <c r="L40" s="565"/>
    </row>
    <row r="41" spans="1:12" ht="13.5" customHeight="1" x14ac:dyDescent="0.2">
      <c r="A41" s="12" t="s">
        <v>73</v>
      </c>
      <c r="B41" s="385"/>
      <c r="C41" s="115">
        <f t="shared" si="2"/>
        <v>1850</v>
      </c>
      <c r="D41" s="117"/>
      <c r="E41" s="117">
        <v>1400</v>
      </c>
      <c r="F41" s="117"/>
      <c r="G41" s="184">
        <v>350</v>
      </c>
      <c r="H41" s="117"/>
      <c r="I41" s="117">
        <v>100</v>
      </c>
      <c r="J41" s="117"/>
      <c r="K41" s="118"/>
      <c r="L41" s="564"/>
    </row>
    <row r="42" spans="1:12" ht="13.5" customHeight="1" x14ac:dyDescent="0.25">
      <c r="A42" s="10"/>
      <c r="B42" s="386"/>
      <c r="C42" s="129">
        <f t="shared" si="2"/>
        <v>0</v>
      </c>
      <c r="D42" s="121"/>
      <c r="E42" s="163"/>
      <c r="F42" s="121"/>
      <c r="G42" s="211"/>
      <c r="H42" s="121"/>
      <c r="I42" s="163"/>
      <c r="J42" s="121"/>
      <c r="K42" s="122"/>
      <c r="L42" s="565"/>
    </row>
    <row r="43" spans="1:12" ht="13.5" customHeight="1" x14ac:dyDescent="0.2">
      <c r="A43" s="12" t="s">
        <v>74</v>
      </c>
      <c r="B43" s="385"/>
      <c r="C43" s="115">
        <f t="shared" ref="C43:C62" si="3">SUM(D43:K43)</f>
        <v>3750</v>
      </c>
      <c r="D43" s="124"/>
      <c r="E43" s="124">
        <v>2700</v>
      </c>
      <c r="F43" s="124"/>
      <c r="G43" s="209">
        <v>700</v>
      </c>
      <c r="H43" s="124"/>
      <c r="I43" s="124">
        <v>350</v>
      </c>
      <c r="J43" s="124"/>
      <c r="K43" s="125"/>
      <c r="L43" s="564"/>
    </row>
    <row r="44" spans="1:12" ht="13.5" customHeight="1" x14ac:dyDescent="0.25">
      <c r="A44" s="10"/>
      <c r="B44" s="386"/>
      <c r="C44" s="129">
        <f t="shared" si="3"/>
        <v>0</v>
      </c>
      <c r="D44" s="126"/>
      <c r="E44" s="161"/>
      <c r="F44" s="126"/>
      <c r="G44" s="212"/>
      <c r="H44" s="126"/>
      <c r="I44" s="161"/>
      <c r="J44" s="126"/>
      <c r="K44" s="127"/>
      <c r="L44" s="565"/>
    </row>
    <row r="45" spans="1:12" ht="13.5" customHeight="1" x14ac:dyDescent="0.2">
      <c r="A45" s="12" t="s">
        <v>75</v>
      </c>
      <c r="B45" s="385"/>
      <c r="C45" s="115">
        <f t="shared" si="3"/>
        <v>5100</v>
      </c>
      <c r="D45" s="117"/>
      <c r="E45" s="117">
        <v>3650</v>
      </c>
      <c r="F45" s="117"/>
      <c r="G45" s="184">
        <v>1000</v>
      </c>
      <c r="H45" s="117"/>
      <c r="I45" s="117">
        <v>450</v>
      </c>
      <c r="J45" s="117"/>
      <c r="K45" s="118"/>
      <c r="L45" s="564"/>
    </row>
    <row r="46" spans="1:12" ht="13.5" customHeight="1" x14ac:dyDescent="0.25">
      <c r="A46" s="10"/>
      <c r="B46" s="386"/>
      <c r="C46" s="129">
        <f t="shared" si="3"/>
        <v>0</v>
      </c>
      <c r="D46" s="121"/>
      <c r="E46" s="163"/>
      <c r="F46" s="121"/>
      <c r="G46" s="211"/>
      <c r="H46" s="121"/>
      <c r="I46" s="163"/>
      <c r="J46" s="121"/>
      <c r="K46" s="122"/>
      <c r="L46" s="565"/>
    </row>
    <row r="47" spans="1:12" ht="13.5" customHeight="1" x14ac:dyDescent="0.2">
      <c r="A47" s="12" t="s">
        <v>76</v>
      </c>
      <c r="B47" s="385"/>
      <c r="C47" s="115">
        <f t="shared" si="3"/>
        <v>2950</v>
      </c>
      <c r="D47" s="124"/>
      <c r="E47" s="124">
        <v>2400</v>
      </c>
      <c r="F47" s="124"/>
      <c r="G47" s="209">
        <v>550</v>
      </c>
      <c r="H47" s="124"/>
      <c r="I47" s="124"/>
      <c r="J47" s="124"/>
      <c r="K47" s="125"/>
      <c r="L47" s="564"/>
    </row>
    <row r="48" spans="1:12" ht="13.5" customHeight="1" x14ac:dyDescent="0.25">
      <c r="A48" s="7"/>
      <c r="B48" s="393"/>
      <c r="C48" s="129">
        <f t="shared" si="3"/>
        <v>0</v>
      </c>
      <c r="D48" s="126"/>
      <c r="E48" s="161"/>
      <c r="F48" s="126"/>
      <c r="G48" s="212"/>
      <c r="H48" s="126"/>
      <c r="I48" s="126"/>
      <c r="J48" s="126"/>
      <c r="K48" s="127"/>
      <c r="L48" s="565"/>
    </row>
    <row r="49" spans="1:24" ht="13.5" customHeight="1" x14ac:dyDescent="0.2">
      <c r="A49" s="12" t="s">
        <v>77</v>
      </c>
      <c r="B49" s="385"/>
      <c r="C49" s="115">
        <f t="shared" si="3"/>
        <v>3700</v>
      </c>
      <c r="D49" s="117"/>
      <c r="E49" s="117">
        <v>2700</v>
      </c>
      <c r="F49" s="117"/>
      <c r="G49" s="184">
        <v>800</v>
      </c>
      <c r="H49" s="117"/>
      <c r="I49" s="117">
        <v>200</v>
      </c>
      <c r="J49" s="117"/>
      <c r="K49" s="118"/>
      <c r="L49" s="564"/>
    </row>
    <row r="50" spans="1:24" ht="13.5" customHeight="1" x14ac:dyDescent="0.25">
      <c r="A50" s="10"/>
      <c r="B50" s="386"/>
      <c r="C50" s="129">
        <f t="shared" si="3"/>
        <v>0</v>
      </c>
      <c r="D50" s="121"/>
      <c r="E50" s="163"/>
      <c r="F50" s="121"/>
      <c r="G50" s="211"/>
      <c r="H50" s="121"/>
      <c r="I50" s="163"/>
      <c r="J50" s="121"/>
      <c r="K50" s="122"/>
      <c r="L50" s="565"/>
    </row>
    <row r="51" spans="1:24" ht="13.5" customHeight="1" x14ac:dyDescent="0.2">
      <c r="A51" s="12" t="s">
        <v>78</v>
      </c>
      <c r="B51" s="385"/>
      <c r="C51" s="115">
        <f t="shared" si="3"/>
        <v>3750</v>
      </c>
      <c r="D51" s="117"/>
      <c r="E51" s="117">
        <v>2950</v>
      </c>
      <c r="F51" s="117"/>
      <c r="G51" s="184">
        <v>550</v>
      </c>
      <c r="H51" s="117"/>
      <c r="I51" s="117">
        <v>250</v>
      </c>
      <c r="J51" s="117"/>
      <c r="K51" s="118"/>
      <c r="L51" s="564"/>
    </row>
    <row r="52" spans="1:24" ht="13.5" customHeight="1" x14ac:dyDescent="0.25">
      <c r="A52" s="10"/>
      <c r="B52" s="386"/>
      <c r="C52" s="129">
        <f t="shared" si="3"/>
        <v>0</v>
      </c>
      <c r="D52" s="121"/>
      <c r="E52" s="163"/>
      <c r="F52" s="121"/>
      <c r="G52" s="211"/>
      <c r="H52" s="121"/>
      <c r="I52" s="163"/>
      <c r="J52" s="121"/>
      <c r="K52" s="122"/>
      <c r="L52" s="565"/>
    </row>
    <row r="53" spans="1:24" ht="13.5" customHeight="1" x14ac:dyDescent="0.2">
      <c r="A53" s="12" t="s">
        <v>451</v>
      </c>
      <c r="B53" s="385"/>
      <c r="C53" s="115">
        <f t="shared" si="3"/>
        <v>2350</v>
      </c>
      <c r="D53" s="124"/>
      <c r="E53" s="124">
        <v>250</v>
      </c>
      <c r="F53" s="124">
        <v>2050</v>
      </c>
      <c r="G53" s="209"/>
      <c r="H53" s="124"/>
      <c r="I53" s="124"/>
      <c r="J53" s="124">
        <v>50</v>
      </c>
      <c r="K53" s="125"/>
      <c r="L53" s="564" t="s">
        <v>594</v>
      </c>
    </row>
    <row r="54" spans="1:24" ht="13.5" customHeight="1" x14ac:dyDescent="0.25">
      <c r="A54" s="10"/>
      <c r="B54" s="386"/>
      <c r="C54" s="129">
        <f t="shared" si="3"/>
        <v>0</v>
      </c>
      <c r="D54" s="126"/>
      <c r="E54" s="161"/>
      <c r="F54" s="161"/>
      <c r="G54" s="210"/>
      <c r="H54" s="126"/>
      <c r="I54" s="126"/>
      <c r="J54" s="163"/>
      <c r="K54" s="127"/>
      <c r="L54" s="565"/>
    </row>
    <row r="55" spans="1:24" ht="13.5" customHeight="1" x14ac:dyDescent="0.2">
      <c r="A55" s="12" t="s">
        <v>361</v>
      </c>
      <c r="B55" s="385"/>
      <c r="C55" s="115">
        <f t="shared" si="3"/>
        <v>1350</v>
      </c>
      <c r="D55" s="117"/>
      <c r="E55" s="117">
        <v>150</v>
      </c>
      <c r="F55" s="117">
        <v>1100</v>
      </c>
      <c r="G55" s="184"/>
      <c r="H55" s="117"/>
      <c r="I55" s="117"/>
      <c r="J55" s="117">
        <v>100</v>
      </c>
      <c r="K55" s="118"/>
      <c r="L55" s="564"/>
    </row>
    <row r="56" spans="1:24" ht="13.5" customHeight="1" x14ac:dyDescent="0.25">
      <c r="A56" s="10"/>
      <c r="B56" s="386"/>
      <c r="C56" s="129">
        <f t="shared" si="3"/>
        <v>0</v>
      </c>
      <c r="D56" s="121"/>
      <c r="E56" s="163"/>
      <c r="F56" s="163"/>
      <c r="G56" s="155"/>
      <c r="H56" s="121"/>
      <c r="I56" s="121"/>
      <c r="J56" s="163"/>
      <c r="K56" s="122"/>
      <c r="L56" s="565"/>
    </row>
    <row r="57" spans="1:24" ht="13.5" customHeight="1" x14ac:dyDescent="0.2">
      <c r="A57" s="12" t="s">
        <v>362</v>
      </c>
      <c r="B57" s="385"/>
      <c r="C57" s="115">
        <f t="shared" si="3"/>
        <v>1850</v>
      </c>
      <c r="D57" s="124"/>
      <c r="E57" s="124">
        <v>200</v>
      </c>
      <c r="F57" s="124">
        <v>1400</v>
      </c>
      <c r="G57" s="209"/>
      <c r="H57" s="124"/>
      <c r="I57" s="124">
        <v>150</v>
      </c>
      <c r="J57" s="124">
        <v>50</v>
      </c>
      <c r="K57" s="125">
        <v>50</v>
      </c>
      <c r="L57" s="564"/>
    </row>
    <row r="58" spans="1:24" ht="13.5" customHeight="1" x14ac:dyDescent="0.25">
      <c r="A58" s="10"/>
      <c r="B58" s="386"/>
      <c r="C58" s="129">
        <f t="shared" si="3"/>
        <v>0</v>
      </c>
      <c r="D58" s="126"/>
      <c r="E58" s="161"/>
      <c r="F58" s="161"/>
      <c r="G58" s="210"/>
      <c r="H58" s="126"/>
      <c r="I58" s="161"/>
      <c r="J58" s="161"/>
      <c r="K58" s="164"/>
      <c r="L58" s="565"/>
    </row>
    <row r="59" spans="1:24" ht="13.5" customHeight="1" x14ac:dyDescent="0.2">
      <c r="A59" s="12" t="s">
        <v>416</v>
      </c>
      <c r="B59" s="385"/>
      <c r="C59" s="131">
        <f t="shared" si="3"/>
        <v>1500</v>
      </c>
      <c r="D59" s="117"/>
      <c r="E59" s="117">
        <v>350</v>
      </c>
      <c r="F59" s="117">
        <v>1150</v>
      </c>
      <c r="G59" s="184"/>
      <c r="H59" s="117"/>
      <c r="I59" s="117"/>
      <c r="J59" s="117"/>
      <c r="K59" s="118"/>
      <c r="L59" s="564"/>
    </row>
    <row r="60" spans="1:24" ht="13.5" customHeight="1" x14ac:dyDescent="0.25">
      <c r="A60" s="10"/>
      <c r="B60" s="386"/>
      <c r="C60" s="129">
        <f t="shared" si="3"/>
        <v>0</v>
      </c>
      <c r="D60" s="121"/>
      <c r="E60" s="163"/>
      <c r="F60" s="163"/>
      <c r="G60" s="155"/>
      <c r="H60" s="121"/>
      <c r="I60" s="121"/>
      <c r="J60" s="121"/>
      <c r="K60" s="122"/>
      <c r="L60" s="565"/>
    </row>
    <row r="61" spans="1:24" ht="13.5" customHeight="1" x14ac:dyDescent="0.2">
      <c r="A61" s="12" t="s">
        <v>519</v>
      </c>
      <c r="B61" s="385"/>
      <c r="C61" s="131">
        <f t="shared" si="3"/>
        <v>750</v>
      </c>
      <c r="D61" s="124"/>
      <c r="E61" s="124"/>
      <c r="F61" s="124"/>
      <c r="G61" s="209"/>
      <c r="H61" s="124"/>
      <c r="I61" s="124"/>
      <c r="J61" s="124">
        <v>500</v>
      </c>
      <c r="K61" s="125">
        <v>250</v>
      </c>
      <c r="L61" s="564"/>
    </row>
    <row r="62" spans="1:24" ht="13.5" customHeight="1" x14ac:dyDescent="0.25">
      <c r="A62" s="10"/>
      <c r="B62" s="386"/>
      <c r="C62" s="129">
        <f t="shared" si="3"/>
        <v>0</v>
      </c>
      <c r="D62" s="121"/>
      <c r="E62" s="121"/>
      <c r="F62" s="121"/>
      <c r="G62" s="155"/>
      <c r="H62" s="121"/>
      <c r="I62" s="121"/>
      <c r="J62" s="163"/>
      <c r="K62" s="164"/>
      <c r="L62" s="565"/>
    </row>
    <row r="63" spans="1:24" ht="16.7" customHeight="1" x14ac:dyDescent="0.15">
      <c r="A63" s="531" t="s">
        <v>0</v>
      </c>
      <c r="B63" s="531"/>
      <c r="C63" s="252" t="str">
        <f>市郡別合計!$B$1</f>
        <v>Ver.1.01</v>
      </c>
      <c r="D63" s="511" t="s">
        <v>350</v>
      </c>
      <c r="E63" s="511"/>
      <c r="F63" s="511"/>
      <c r="G63" s="415" t="s">
        <v>645</v>
      </c>
      <c r="H63" s="414"/>
      <c r="I63" s="414"/>
      <c r="J63" s="414"/>
      <c r="K63" s="238"/>
      <c r="L63" s="351" t="str">
        <f>市郡別合計!$I$1</f>
        <v>2023/09/01 改定部数</v>
      </c>
      <c r="N63" s="413"/>
    </row>
    <row r="64" spans="1:24" s="238" customFormat="1" ht="13.5" customHeight="1" x14ac:dyDescent="0.15">
      <c r="A64" s="504" t="s">
        <v>260</v>
      </c>
      <c r="B64" s="505"/>
      <c r="C64" s="505"/>
      <c r="D64" s="506"/>
      <c r="E64" s="471" t="s">
        <v>255</v>
      </c>
      <c r="F64" s="472"/>
      <c r="G64" s="472"/>
      <c r="H64" s="473"/>
      <c r="I64" s="480" t="s">
        <v>285</v>
      </c>
      <c r="J64" s="481"/>
      <c r="K64" s="482"/>
      <c r="L64" s="353" t="s">
        <v>259</v>
      </c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</row>
    <row r="65" spans="1:24" s="238" customFormat="1" ht="13.5" customHeight="1" x14ac:dyDescent="0.15">
      <c r="A65" s="498">
        <f>市郡別合計!$A$3</f>
        <v>0</v>
      </c>
      <c r="B65" s="499"/>
      <c r="C65" s="499"/>
      <c r="D65" s="500"/>
      <c r="E65" s="525">
        <f>市郡別合計!$C$3</f>
        <v>0</v>
      </c>
      <c r="F65" s="526"/>
      <c r="G65" s="526"/>
      <c r="H65" s="527"/>
      <c r="I65" s="483">
        <f>市郡別合計!$F$3</f>
        <v>0</v>
      </c>
      <c r="J65" s="484"/>
      <c r="K65" s="485"/>
      <c r="L65" s="516">
        <f>市郡別合計!$I$3</f>
        <v>0</v>
      </c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</row>
    <row r="66" spans="1:24" s="238" customFormat="1" ht="13.5" customHeight="1" x14ac:dyDescent="0.15">
      <c r="A66" s="501"/>
      <c r="B66" s="502"/>
      <c r="C66" s="502"/>
      <c r="D66" s="503"/>
      <c r="E66" s="528"/>
      <c r="F66" s="529"/>
      <c r="G66" s="529"/>
      <c r="H66" s="530"/>
      <c r="I66" s="486"/>
      <c r="J66" s="487"/>
      <c r="K66" s="488"/>
      <c r="L66" s="517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</row>
    <row r="67" spans="1:24" s="238" customFormat="1" ht="13.5" customHeight="1" x14ac:dyDescent="0.15">
      <c r="A67" s="551" t="s">
        <v>261</v>
      </c>
      <c r="B67" s="552"/>
      <c r="C67" s="552"/>
      <c r="D67" s="552"/>
      <c r="E67" s="553"/>
      <c r="F67" s="489" t="s">
        <v>262</v>
      </c>
      <c r="G67" s="490"/>
      <c r="H67" s="490"/>
      <c r="I67" s="490"/>
      <c r="J67" s="491"/>
      <c r="K67" s="13" t="s">
        <v>257</v>
      </c>
      <c r="L67" s="354" t="s">
        <v>258</v>
      </c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</row>
    <row r="68" spans="1:24" s="238" customFormat="1" ht="13.5" customHeight="1" x14ac:dyDescent="0.15">
      <c r="A68" s="492">
        <f>市郡別合計!$A$6</f>
        <v>0</v>
      </c>
      <c r="B68" s="493"/>
      <c r="C68" s="493"/>
      <c r="D68" s="493"/>
      <c r="E68" s="494"/>
      <c r="F68" s="545">
        <f>市郡別合計!$D$6</f>
        <v>0</v>
      </c>
      <c r="G68" s="546"/>
      <c r="H68" s="546"/>
      <c r="I68" s="546"/>
      <c r="J68" s="547"/>
      <c r="K68" s="474">
        <f>市郡別合計!$G$6</f>
        <v>0</v>
      </c>
      <c r="L68" s="476">
        <f>市郡別合計!$H$6</f>
        <v>0</v>
      </c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</row>
    <row r="69" spans="1:24" s="238" customFormat="1" ht="13.5" customHeight="1" x14ac:dyDescent="0.15">
      <c r="A69" s="495"/>
      <c r="B69" s="496"/>
      <c r="C69" s="496"/>
      <c r="D69" s="496"/>
      <c r="E69" s="497"/>
      <c r="F69" s="548"/>
      <c r="G69" s="549"/>
      <c r="H69" s="549"/>
      <c r="I69" s="549"/>
      <c r="J69" s="550"/>
      <c r="K69" s="475"/>
      <c r="L69" s="477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</row>
    <row r="70" spans="1:24" ht="7.5" customHeight="1" x14ac:dyDescent="0.15">
      <c r="A70" s="364"/>
      <c r="B70" s="364"/>
      <c r="C70" s="364"/>
      <c r="D70" s="363"/>
      <c r="E70" s="362"/>
      <c r="F70" s="362"/>
      <c r="G70" s="362"/>
      <c r="H70" s="363"/>
      <c r="I70" s="362"/>
      <c r="J70" s="362"/>
      <c r="K70" s="362"/>
      <c r="L70" s="362"/>
    </row>
    <row r="71" spans="1:24" ht="13.5" customHeight="1" x14ac:dyDescent="0.15">
      <c r="A71" s="523" t="s">
        <v>1</v>
      </c>
      <c r="B71" s="568"/>
      <c r="C71" s="3" t="s">
        <v>2</v>
      </c>
      <c r="D71" s="4" t="s">
        <v>4</v>
      </c>
      <c r="E71" s="4" t="s">
        <v>7</v>
      </c>
      <c r="F71" s="4" t="s">
        <v>5</v>
      </c>
      <c r="G71" s="204" t="s">
        <v>6</v>
      </c>
      <c r="H71" s="4" t="s">
        <v>3</v>
      </c>
      <c r="I71" s="4" t="s">
        <v>8</v>
      </c>
      <c r="J71" s="4" t="s">
        <v>518</v>
      </c>
      <c r="K71" s="5" t="s">
        <v>9</v>
      </c>
      <c r="L71" s="5" t="s">
        <v>445</v>
      </c>
    </row>
    <row r="72" spans="1:24" ht="13.5" customHeight="1" x14ac:dyDescent="0.2">
      <c r="A72" s="12" t="s">
        <v>79</v>
      </c>
      <c r="B72" s="385"/>
      <c r="C72" s="222">
        <f t="shared" ref="C72:C105" si="4">SUM(D72:K72)</f>
        <v>150</v>
      </c>
      <c r="D72" s="123"/>
      <c r="E72" s="124">
        <v>50</v>
      </c>
      <c r="F72" s="124">
        <v>100</v>
      </c>
      <c r="G72" s="209"/>
      <c r="H72" s="124"/>
      <c r="I72" s="124"/>
      <c r="J72" s="124"/>
      <c r="K72" s="125"/>
      <c r="L72" s="564"/>
    </row>
    <row r="73" spans="1:24" ht="13.5" customHeight="1" x14ac:dyDescent="0.25">
      <c r="A73" s="10"/>
      <c r="B73" s="386"/>
      <c r="C73" s="174">
        <f t="shared" si="4"/>
        <v>0</v>
      </c>
      <c r="D73" s="225"/>
      <c r="E73" s="161"/>
      <c r="F73" s="161"/>
      <c r="G73" s="210"/>
      <c r="H73" s="126"/>
      <c r="I73" s="126"/>
      <c r="J73" s="126"/>
      <c r="K73" s="127"/>
      <c r="L73" s="565"/>
    </row>
    <row r="74" spans="1:24" ht="13.5" customHeight="1" x14ac:dyDescent="0.2">
      <c r="A74" s="573" t="s">
        <v>271</v>
      </c>
      <c r="B74" s="574"/>
      <c r="C74" s="150">
        <f t="shared" ref="C74:K75" si="5">SUM(C11,C37,C39,C41,C43,C45,C47,C49,C51,C53,C55,C57,C59,C61,C72)</f>
        <v>62750</v>
      </c>
      <c r="D74" s="123">
        <f t="shared" si="5"/>
        <v>26750</v>
      </c>
      <c r="E74" s="124">
        <f t="shared" si="5"/>
        <v>20000</v>
      </c>
      <c r="F74" s="124">
        <f t="shared" si="5"/>
        <v>5800</v>
      </c>
      <c r="G74" s="209">
        <f t="shared" si="5"/>
        <v>5100</v>
      </c>
      <c r="H74" s="117">
        <f t="shared" si="5"/>
        <v>2100</v>
      </c>
      <c r="I74" s="124">
        <f t="shared" si="5"/>
        <v>2000</v>
      </c>
      <c r="J74" s="124">
        <f t="shared" si="5"/>
        <v>700</v>
      </c>
      <c r="K74" s="125">
        <f t="shared" si="5"/>
        <v>300</v>
      </c>
      <c r="L74" s="564"/>
    </row>
    <row r="75" spans="1:24" ht="13.5" customHeight="1" x14ac:dyDescent="0.25">
      <c r="A75" s="575"/>
      <c r="B75" s="576"/>
      <c r="C75" s="223">
        <f t="shared" si="4"/>
        <v>0</v>
      </c>
      <c r="D75" s="120">
        <f t="shared" si="5"/>
        <v>0</v>
      </c>
      <c r="E75" s="121">
        <f t="shared" si="5"/>
        <v>0</v>
      </c>
      <c r="F75" s="121">
        <f t="shared" si="5"/>
        <v>0</v>
      </c>
      <c r="G75" s="155">
        <f t="shared" si="5"/>
        <v>0</v>
      </c>
      <c r="H75" s="121">
        <f t="shared" si="5"/>
        <v>0</v>
      </c>
      <c r="I75" s="121">
        <f t="shared" si="5"/>
        <v>0</v>
      </c>
      <c r="J75" s="121">
        <f t="shared" si="5"/>
        <v>0</v>
      </c>
      <c r="K75" s="122">
        <f t="shared" si="5"/>
        <v>0</v>
      </c>
      <c r="L75" s="565"/>
    </row>
    <row r="76" spans="1:24" ht="13.5" customHeight="1" x14ac:dyDescent="0.2">
      <c r="A76" s="23" t="s">
        <v>275</v>
      </c>
      <c r="B76" s="24" t="s">
        <v>272</v>
      </c>
      <c r="C76" s="143">
        <f t="shared" si="4"/>
        <v>3300</v>
      </c>
      <c r="D76" s="116">
        <v>2850</v>
      </c>
      <c r="E76" s="117"/>
      <c r="F76" s="117"/>
      <c r="G76" s="184"/>
      <c r="H76" s="117">
        <v>200</v>
      </c>
      <c r="I76" s="117">
        <v>200</v>
      </c>
      <c r="J76" s="117">
        <v>50</v>
      </c>
      <c r="K76" s="118"/>
      <c r="L76" s="564"/>
      <c r="M76"/>
    </row>
    <row r="77" spans="1:24" ht="13.5" customHeight="1" x14ac:dyDescent="0.25">
      <c r="A77" s="18"/>
      <c r="B77" s="25"/>
      <c r="C77" s="152">
        <f t="shared" si="4"/>
        <v>0</v>
      </c>
      <c r="D77" s="162"/>
      <c r="E77" s="121"/>
      <c r="F77" s="121"/>
      <c r="G77" s="155"/>
      <c r="H77" s="163"/>
      <c r="I77" s="163"/>
      <c r="J77" s="163"/>
      <c r="K77" s="122"/>
      <c r="L77" s="565"/>
    </row>
    <row r="78" spans="1:24" ht="13.5" customHeight="1" x14ac:dyDescent="0.2">
      <c r="A78" s="18"/>
      <c r="B78" s="24" t="s">
        <v>592</v>
      </c>
      <c r="C78" s="143">
        <f t="shared" si="4"/>
        <v>2550</v>
      </c>
      <c r="D78" s="123"/>
      <c r="E78" s="124">
        <v>2050</v>
      </c>
      <c r="F78" s="124">
        <v>200</v>
      </c>
      <c r="G78" s="209">
        <v>300</v>
      </c>
      <c r="H78" s="124"/>
      <c r="I78" s="124"/>
      <c r="J78" s="124"/>
      <c r="K78" s="125"/>
      <c r="L78" s="564"/>
    </row>
    <row r="79" spans="1:24" ht="13.5" customHeight="1" x14ac:dyDescent="0.25">
      <c r="A79" s="18"/>
      <c r="B79" s="25"/>
      <c r="C79" s="152">
        <f t="shared" si="4"/>
        <v>0</v>
      </c>
      <c r="D79" s="225"/>
      <c r="E79" s="161"/>
      <c r="F79" s="161"/>
      <c r="G79" s="212"/>
      <c r="H79" s="126"/>
      <c r="I79" s="126"/>
      <c r="J79" s="126"/>
      <c r="K79" s="127"/>
      <c r="L79" s="565"/>
    </row>
    <row r="80" spans="1:24" ht="13.5" customHeight="1" x14ac:dyDescent="0.2">
      <c r="A80" s="512" t="s">
        <v>273</v>
      </c>
      <c r="B80" s="513"/>
      <c r="C80" s="222">
        <f t="shared" si="4"/>
        <v>5850</v>
      </c>
      <c r="D80" s="138">
        <f t="shared" ref="D80:K81" si="6">SUM(D76,D78)</f>
        <v>2850</v>
      </c>
      <c r="E80" s="132">
        <f>SUM(E76,E78)</f>
        <v>2050</v>
      </c>
      <c r="F80" s="132">
        <f>SUM(F76,F78)</f>
        <v>200</v>
      </c>
      <c r="G80" s="213">
        <f t="shared" si="6"/>
        <v>300</v>
      </c>
      <c r="H80" s="132">
        <f>SUM(H76,H78)</f>
        <v>200</v>
      </c>
      <c r="I80" s="132">
        <f t="shared" si="6"/>
        <v>200</v>
      </c>
      <c r="J80" s="132">
        <f>SUM(J76,J78)</f>
        <v>50</v>
      </c>
      <c r="K80" s="133">
        <f t="shared" si="6"/>
        <v>0</v>
      </c>
      <c r="L80" s="564"/>
    </row>
    <row r="81" spans="1:13" ht="13.5" customHeight="1" x14ac:dyDescent="0.25">
      <c r="A81" s="514"/>
      <c r="B81" s="515"/>
      <c r="C81" s="174">
        <f t="shared" si="4"/>
        <v>0</v>
      </c>
      <c r="D81" s="226">
        <f>SUM(D77,D79)</f>
        <v>0</v>
      </c>
      <c r="E81" s="135">
        <f>SUM(E77,E79)</f>
        <v>0</v>
      </c>
      <c r="F81" s="135">
        <f t="shared" si="6"/>
        <v>0</v>
      </c>
      <c r="G81" s="214">
        <f t="shared" si="6"/>
        <v>0</v>
      </c>
      <c r="H81" s="135">
        <f>SUM(H77,H79)</f>
        <v>0</v>
      </c>
      <c r="I81" s="135">
        <f t="shared" si="6"/>
        <v>0</v>
      </c>
      <c r="J81" s="135">
        <f>SUM(J77,J79)</f>
        <v>0</v>
      </c>
      <c r="K81" s="136">
        <f t="shared" si="6"/>
        <v>0</v>
      </c>
      <c r="L81" s="565"/>
    </row>
    <row r="82" spans="1:13" ht="13.5" customHeight="1" x14ac:dyDescent="0.2">
      <c r="A82" s="16" t="s">
        <v>274</v>
      </c>
      <c r="B82" s="509" t="s">
        <v>458</v>
      </c>
      <c r="C82" s="222">
        <f t="shared" si="4"/>
        <v>4250</v>
      </c>
      <c r="D82" s="123">
        <v>3800</v>
      </c>
      <c r="E82" s="124"/>
      <c r="F82" s="124"/>
      <c r="G82" s="209"/>
      <c r="H82" s="124">
        <v>150</v>
      </c>
      <c r="I82" s="124">
        <v>200</v>
      </c>
      <c r="J82" s="124">
        <v>50</v>
      </c>
      <c r="K82" s="125">
        <v>50</v>
      </c>
      <c r="L82" s="564"/>
      <c r="M82"/>
    </row>
    <row r="83" spans="1:13" ht="13.5" customHeight="1" x14ac:dyDescent="0.25">
      <c r="A83" s="14"/>
      <c r="B83" s="577"/>
      <c r="C83" s="174">
        <f t="shared" si="4"/>
        <v>0</v>
      </c>
      <c r="D83" s="227"/>
      <c r="E83" s="126"/>
      <c r="F83" s="126"/>
      <c r="G83" s="210"/>
      <c r="H83" s="161"/>
      <c r="I83" s="161"/>
      <c r="J83" s="161"/>
      <c r="K83" s="164"/>
      <c r="L83" s="565"/>
    </row>
    <row r="84" spans="1:13" ht="13.5" customHeight="1" x14ac:dyDescent="0.2">
      <c r="A84" s="14"/>
      <c r="B84" s="390" t="s">
        <v>457</v>
      </c>
      <c r="C84" s="222">
        <f t="shared" si="4"/>
        <v>2950</v>
      </c>
      <c r="D84" s="116"/>
      <c r="E84" s="117">
        <v>2100</v>
      </c>
      <c r="F84" s="117">
        <v>0</v>
      </c>
      <c r="G84" s="184">
        <v>850</v>
      </c>
      <c r="H84" s="117"/>
      <c r="I84" s="117"/>
      <c r="J84" s="117"/>
      <c r="K84" s="118"/>
      <c r="L84" s="564"/>
      <c r="M84"/>
    </row>
    <row r="85" spans="1:13" ht="13.5" customHeight="1" x14ac:dyDescent="0.25">
      <c r="A85" s="14"/>
      <c r="B85" s="386"/>
      <c r="C85" s="174">
        <f t="shared" si="4"/>
        <v>0</v>
      </c>
      <c r="D85" s="120"/>
      <c r="E85" s="163"/>
      <c r="F85" s="121"/>
      <c r="G85" s="211"/>
      <c r="H85" s="121"/>
      <c r="I85" s="121"/>
      <c r="J85" s="121"/>
      <c r="K85" s="122"/>
      <c r="L85" s="565"/>
    </row>
    <row r="86" spans="1:13" ht="13.5" customHeight="1" x14ac:dyDescent="0.2">
      <c r="A86" s="512" t="s">
        <v>276</v>
      </c>
      <c r="B86" s="513"/>
      <c r="C86" s="143">
        <f t="shared" si="4"/>
        <v>7200</v>
      </c>
      <c r="D86" s="123">
        <f t="shared" ref="D86:I86" si="7">SUM(D82,D84)</f>
        <v>3800</v>
      </c>
      <c r="E86" s="137">
        <f>SUM(E82,E84)</f>
        <v>2100</v>
      </c>
      <c r="F86" s="137">
        <f t="shared" si="7"/>
        <v>0</v>
      </c>
      <c r="G86" s="215">
        <f t="shared" si="7"/>
        <v>850</v>
      </c>
      <c r="H86" s="124">
        <f>SUM(H82,H84)</f>
        <v>150</v>
      </c>
      <c r="I86" s="137">
        <f t="shared" si="7"/>
        <v>200</v>
      </c>
      <c r="J86" s="137">
        <f>SUM(J82,J84)</f>
        <v>50</v>
      </c>
      <c r="K86" s="137">
        <f>SUM(K82,K84)</f>
        <v>50</v>
      </c>
      <c r="L86" s="564"/>
      <c r="M86"/>
    </row>
    <row r="87" spans="1:13" ht="13.5" customHeight="1" x14ac:dyDescent="0.25">
      <c r="A87" s="514"/>
      <c r="B87" s="515"/>
      <c r="C87" s="174">
        <f t="shared" si="4"/>
        <v>0</v>
      </c>
      <c r="D87" s="226">
        <f t="shared" ref="D87:K87" si="8">SUM(D83,D85)</f>
        <v>0</v>
      </c>
      <c r="E87" s="134">
        <f>SUM(E83,E85)</f>
        <v>0</v>
      </c>
      <c r="F87" s="134">
        <f t="shared" si="8"/>
        <v>0</v>
      </c>
      <c r="G87" s="216">
        <f t="shared" si="8"/>
        <v>0</v>
      </c>
      <c r="H87" s="135">
        <f>SUM(H83,H85)</f>
        <v>0</v>
      </c>
      <c r="I87" s="134">
        <f t="shared" si="8"/>
        <v>0</v>
      </c>
      <c r="J87" s="134">
        <f>SUM(J83,J85)</f>
        <v>0</v>
      </c>
      <c r="K87" s="134">
        <f t="shared" si="8"/>
        <v>0</v>
      </c>
      <c r="L87" s="565"/>
    </row>
    <row r="88" spans="1:13" ht="13.5" customHeight="1" x14ac:dyDescent="0.2">
      <c r="A88" s="16" t="s">
        <v>277</v>
      </c>
      <c r="B88" s="390" t="s">
        <v>278</v>
      </c>
      <c r="C88" s="222">
        <f t="shared" si="4"/>
        <v>2600</v>
      </c>
      <c r="D88" s="123">
        <v>2100</v>
      </c>
      <c r="E88" s="124"/>
      <c r="F88" s="124">
        <v>300</v>
      </c>
      <c r="G88" s="209"/>
      <c r="H88" s="124">
        <v>100</v>
      </c>
      <c r="I88" s="124">
        <v>100</v>
      </c>
      <c r="J88" s="124"/>
      <c r="K88" s="125"/>
      <c r="L88" s="564" t="s">
        <v>406</v>
      </c>
      <c r="M88"/>
    </row>
    <row r="89" spans="1:13" ht="13.5" customHeight="1" x14ac:dyDescent="0.25">
      <c r="A89" s="14"/>
      <c r="B89" s="388"/>
      <c r="C89" s="174">
        <f t="shared" si="4"/>
        <v>0</v>
      </c>
      <c r="D89" s="227"/>
      <c r="E89" s="126"/>
      <c r="F89" s="161"/>
      <c r="G89" s="210"/>
      <c r="H89" s="161"/>
      <c r="I89" s="161"/>
      <c r="J89" s="126"/>
      <c r="K89" s="127"/>
      <c r="L89" s="565"/>
    </row>
    <row r="90" spans="1:13" ht="13.5" customHeight="1" x14ac:dyDescent="0.2">
      <c r="A90" s="14"/>
      <c r="B90" s="390" t="s">
        <v>279</v>
      </c>
      <c r="C90" s="222">
        <f t="shared" si="4"/>
        <v>1050</v>
      </c>
      <c r="D90" s="116"/>
      <c r="E90" s="117">
        <v>950</v>
      </c>
      <c r="F90" s="117">
        <v>0</v>
      </c>
      <c r="G90" s="184">
        <v>100</v>
      </c>
      <c r="H90" s="117"/>
      <c r="I90" s="117"/>
      <c r="J90" s="117"/>
      <c r="K90" s="118"/>
      <c r="L90" s="564" t="s">
        <v>407</v>
      </c>
      <c r="M90"/>
    </row>
    <row r="91" spans="1:13" ht="13.5" customHeight="1" x14ac:dyDescent="0.25">
      <c r="A91" s="14"/>
      <c r="B91" s="388"/>
      <c r="C91" s="174">
        <f t="shared" si="4"/>
        <v>0</v>
      </c>
      <c r="D91" s="120"/>
      <c r="E91" s="163"/>
      <c r="F91" s="121"/>
      <c r="G91" s="211"/>
      <c r="H91" s="121"/>
      <c r="I91" s="121"/>
      <c r="J91" s="121"/>
      <c r="K91" s="122"/>
      <c r="L91" s="565"/>
    </row>
    <row r="92" spans="1:13" ht="13.5" customHeight="1" x14ac:dyDescent="0.2">
      <c r="A92" s="512" t="s">
        <v>280</v>
      </c>
      <c r="B92" s="513"/>
      <c r="C92" s="222">
        <f t="shared" si="4"/>
        <v>3650</v>
      </c>
      <c r="D92" s="138">
        <f t="shared" ref="D92:K92" si="9">SUM(D88,D90)</f>
        <v>2100</v>
      </c>
      <c r="E92" s="132">
        <f>SUM(E88,E90)</f>
        <v>950</v>
      </c>
      <c r="F92" s="132">
        <f t="shared" si="9"/>
        <v>300</v>
      </c>
      <c r="G92" s="213">
        <f t="shared" si="9"/>
        <v>100</v>
      </c>
      <c r="H92" s="132">
        <f>SUM(H88,H90)</f>
        <v>100</v>
      </c>
      <c r="I92" s="132">
        <f t="shared" si="9"/>
        <v>100</v>
      </c>
      <c r="J92" s="132">
        <f>SUM(J88,J90)</f>
        <v>0</v>
      </c>
      <c r="K92" s="133">
        <f t="shared" si="9"/>
        <v>0</v>
      </c>
      <c r="L92" s="564"/>
      <c r="M92"/>
    </row>
    <row r="93" spans="1:13" ht="13.5" customHeight="1" x14ac:dyDescent="0.25">
      <c r="A93" s="514"/>
      <c r="B93" s="515"/>
      <c r="C93" s="224">
        <f t="shared" si="4"/>
        <v>0</v>
      </c>
      <c r="D93" s="120">
        <f t="shared" ref="D93:K93" si="10">SUM(D89,D91)</f>
        <v>0</v>
      </c>
      <c r="E93" s="121">
        <f>SUM(E89,E91)</f>
        <v>0</v>
      </c>
      <c r="F93" s="121">
        <f t="shared" si="10"/>
        <v>0</v>
      </c>
      <c r="G93" s="155">
        <f>SUM(G89,G91)</f>
        <v>0</v>
      </c>
      <c r="H93" s="121">
        <f>SUM(H89,H91)</f>
        <v>0</v>
      </c>
      <c r="I93" s="121">
        <f t="shared" si="10"/>
        <v>0</v>
      </c>
      <c r="J93" s="121">
        <f>SUM(J89,J91)</f>
        <v>0</v>
      </c>
      <c r="K93" s="122">
        <f t="shared" si="10"/>
        <v>0</v>
      </c>
      <c r="L93" s="565"/>
    </row>
    <row r="94" spans="1:13" ht="13.5" customHeight="1" x14ac:dyDescent="0.2">
      <c r="A94" s="12" t="s">
        <v>80</v>
      </c>
      <c r="B94" s="385"/>
      <c r="C94" s="222">
        <f t="shared" si="4"/>
        <v>250</v>
      </c>
      <c r="D94" s="123">
        <v>250</v>
      </c>
      <c r="E94" s="124"/>
      <c r="F94" s="124"/>
      <c r="G94" s="209"/>
      <c r="H94" s="124"/>
      <c r="I94" s="124"/>
      <c r="J94" s="124"/>
      <c r="K94" s="125"/>
      <c r="L94" s="564"/>
      <c r="M94"/>
    </row>
    <row r="95" spans="1:13" ht="13.5" customHeight="1" x14ac:dyDescent="0.25">
      <c r="A95" s="10"/>
      <c r="B95" s="386"/>
      <c r="C95" s="174">
        <f t="shared" si="4"/>
        <v>0</v>
      </c>
      <c r="D95" s="227"/>
      <c r="E95" s="126"/>
      <c r="F95" s="126"/>
      <c r="G95" s="210"/>
      <c r="H95" s="126"/>
      <c r="I95" s="126"/>
      <c r="J95" s="126"/>
      <c r="K95" s="127"/>
      <c r="L95" s="565"/>
    </row>
    <row r="96" spans="1:13" ht="13.5" customHeight="1" x14ac:dyDescent="0.2">
      <c r="A96" s="12" t="s">
        <v>409</v>
      </c>
      <c r="B96" s="385"/>
      <c r="C96" s="222">
        <f t="shared" si="4"/>
        <v>600</v>
      </c>
      <c r="D96" s="116">
        <v>350</v>
      </c>
      <c r="E96" s="117">
        <v>150</v>
      </c>
      <c r="F96" s="117">
        <v>50</v>
      </c>
      <c r="G96" s="184">
        <v>50</v>
      </c>
      <c r="H96" s="117"/>
      <c r="I96" s="117"/>
      <c r="J96" s="117"/>
      <c r="K96" s="118"/>
      <c r="L96" s="564" t="s">
        <v>408</v>
      </c>
      <c r="M96"/>
    </row>
    <row r="97" spans="1:24" ht="13.5" customHeight="1" x14ac:dyDescent="0.25">
      <c r="A97" s="10"/>
      <c r="B97" s="386"/>
      <c r="C97" s="174">
        <f t="shared" si="4"/>
        <v>0</v>
      </c>
      <c r="D97" s="162"/>
      <c r="E97" s="163"/>
      <c r="F97" s="163"/>
      <c r="G97" s="211"/>
      <c r="H97" s="121"/>
      <c r="I97" s="121"/>
      <c r="J97" s="121"/>
      <c r="K97" s="122"/>
      <c r="L97" s="565"/>
    </row>
    <row r="98" spans="1:24" ht="13.5" customHeight="1" x14ac:dyDescent="0.2">
      <c r="A98" s="352" t="s">
        <v>453</v>
      </c>
      <c r="B98" s="24" t="s">
        <v>99</v>
      </c>
      <c r="C98" s="143">
        <f t="shared" si="4"/>
        <v>1100</v>
      </c>
      <c r="D98" s="116">
        <v>1000</v>
      </c>
      <c r="E98" s="117"/>
      <c r="F98" s="117"/>
      <c r="G98" s="184"/>
      <c r="H98" s="117">
        <v>50</v>
      </c>
      <c r="I98" s="117">
        <v>50</v>
      </c>
      <c r="J98" s="117"/>
      <c r="K98" s="118"/>
      <c r="L98" s="564" t="s">
        <v>405</v>
      </c>
      <c r="M98"/>
    </row>
    <row r="99" spans="1:24" ht="13.5" customHeight="1" x14ac:dyDescent="0.25">
      <c r="A99" s="352" t="s">
        <v>98</v>
      </c>
      <c r="B99" s="25"/>
      <c r="C99" s="152">
        <f t="shared" si="4"/>
        <v>0</v>
      </c>
      <c r="D99" s="162"/>
      <c r="E99" s="121"/>
      <c r="F99" s="121"/>
      <c r="G99" s="155"/>
      <c r="H99" s="163"/>
      <c r="I99" s="163"/>
      <c r="J99" s="121"/>
      <c r="K99" s="122"/>
      <c r="L99" s="565"/>
    </row>
    <row r="100" spans="1:24" ht="13.5" customHeight="1" x14ac:dyDescent="0.2">
      <c r="A100" s="352"/>
      <c r="B100" s="24" t="s">
        <v>479</v>
      </c>
      <c r="C100" s="143">
        <f t="shared" si="4"/>
        <v>1000</v>
      </c>
      <c r="D100" s="123"/>
      <c r="E100" s="124">
        <v>850</v>
      </c>
      <c r="F100" s="124">
        <v>50</v>
      </c>
      <c r="G100" s="209">
        <v>50</v>
      </c>
      <c r="H100" s="124"/>
      <c r="I100" s="124">
        <v>50</v>
      </c>
      <c r="J100" s="124"/>
      <c r="K100" s="125"/>
      <c r="L100" s="564" t="s">
        <v>405</v>
      </c>
      <c r="M100"/>
    </row>
    <row r="101" spans="1:24" ht="13.5" customHeight="1" x14ac:dyDescent="0.25">
      <c r="A101" s="352"/>
      <c r="B101" s="25"/>
      <c r="C101" s="152">
        <f t="shared" si="4"/>
        <v>0</v>
      </c>
      <c r="D101" s="225"/>
      <c r="E101" s="161"/>
      <c r="F101" s="161"/>
      <c r="G101" s="212"/>
      <c r="H101" s="126"/>
      <c r="I101" s="161"/>
      <c r="J101" s="126"/>
      <c r="K101" s="127"/>
      <c r="L101" s="565"/>
    </row>
    <row r="102" spans="1:24" ht="13.5" customHeight="1" x14ac:dyDescent="0.2">
      <c r="A102" s="512" t="s">
        <v>454</v>
      </c>
      <c r="B102" s="513"/>
      <c r="C102" s="222">
        <f t="shared" si="4"/>
        <v>2100</v>
      </c>
      <c r="D102" s="116">
        <f>SUM(D98)</f>
        <v>1000</v>
      </c>
      <c r="E102" s="117">
        <f>SUM(E100)</f>
        <v>850</v>
      </c>
      <c r="F102" s="117">
        <f>SUM(F100)</f>
        <v>50</v>
      </c>
      <c r="G102" s="184">
        <f>SUM(G100)</f>
        <v>50</v>
      </c>
      <c r="H102" s="117">
        <f>SUM(H98)</f>
        <v>50</v>
      </c>
      <c r="I102" s="117">
        <f>SUM(I98,I100)</f>
        <v>100</v>
      </c>
      <c r="J102" s="117">
        <v>0</v>
      </c>
      <c r="K102" s="118">
        <f>SUM(K98,K100)</f>
        <v>0</v>
      </c>
      <c r="L102" s="564"/>
      <c r="M102"/>
    </row>
    <row r="103" spans="1:24" ht="13.5" customHeight="1" x14ac:dyDescent="0.25">
      <c r="A103" s="514"/>
      <c r="B103" s="515"/>
      <c r="C103" s="174">
        <f t="shared" si="4"/>
        <v>0</v>
      </c>
      <c r="D103" s="120">
        <f>SUM(D99,D101)</f>
        <v>0</v>
      </c>
      <c r="E103" s="140">
        <f>SUM(E99,E101)</f>
        <v>0</v>
      </c>
      <c r="F103" s="140">
        <f>SUM(F99,F101)</f>
        <v>0</v>
      </c>
      <c r="G103" s="153">
        <f>SUM(G99,G101)</f>
        <v>0</v>
      </c>
      <c r="H103" s="121">
        <f>SUM(H99,H101)</f>
        <v>0</v>
      </c>
      <c r="I103" s="140">
        <f>SUM(I99,I101)</f>
        <v>0</v>
      </c>
      <c r="J103" s="140">
        <f>SUM(J99,J101)</f>
        <v>0</v>
      </c>
      <c r="K103" s="141">
        <f>SUM(K99,K101)</f>
        <v>0</v>
      </c>
      <c r="L103" s="565"/>
    </row>
    <row r="104" spans="1:24" ht="13.5" customHeight="1" x14ac:dyDescent="0.2">
      <c r="A104" s="532" t="s">
        <v>81</v>
      </c>
      <c r="B104" s="533"/>
      <c r="C104" s="222">
        <f t="shared" si="4"/>
        <v>82400</v>
      </c>
      <c r="D104" s="123">
        <f t="shared" ref="D104:K104" si="11">SUM(D96,D94,D102,D92,D86,D80,D74)</f>
        <v>37100</v>
      </c>
      <c r="E104" s="124">
        <f t="shared" si="11"/>
        <v>26100</v>
      </c>
      <c r="F104" s="124">
        <f t="shared" si="11"/>
        <v>6400</v>
      </c>
      <c r="G104" s="209">
        <f t="shared" si="11"/>
        <v>6450</v>
      </c>
      <c r="H104" s="117">
        <f t="shared" si="11"/>
        <v>2600</v>
      </c>
      <c r="I104" s="124">
        <f t="shared" si="11"/>
        <v>2600</v>
      </c>
      <c r="J104" s="124">
        <f t="shared" si="11"/>
        <v>800</v>
      </c>
      <c r="K104" s="125">
        <f t="shared" si="11"/>
        <v>350</v>
      </c>
      <c r="L104" s="360"/>
      <c r="M104"/>
    </row>
    <row r="105" spans="1:24" ht="13.5" customHeight="1" x14ac:dyDescent="0.25">
      <c r="A105" s="514"/>
      <c r="B105" s="515"/>
      <c r="C105" s="174">
        <f t="shared" si="4"/>
        <v>0</v>
      </c>
      <c r="D105" s="120">
        <f t="shared" ref="D105:I105" si="12">SUM(D97,D95,D103,D93,D87,D81,D75)</f>
        <v>0</v>
      </c>
      <c r="E105" s="121">
        <f>SUM(E97,E95,E103,E93,E87,E81,E75)</f>
        <v>0</v>
      </c>
      <c r="F105" s="121">
        <f t="shared" si="12"/>
        <v>0</v>
      </c>
      <c r="G105" s="155">
        <f t="shared" si="12"/>
        <v>0</v>
      </c>
      <c r="H105" s="121">
        <f>SUM(H97,H95,H103,H93,H87,H81,H75)</f>
        <v>0</v>
      </c>
      <c r="I105" s="121">
        <f t="shared" si="12"/>
        <v>0</v>
      </c>
      <c r="J105" s="121">
        <f>SUM(J97,J95,J103,J93,J87,J81,J75)</f>
        <v>0</v>
      </c>
      <c r="K105" s="122">
        <f>SUM(K97,K95,K103,K93,K87,K81,K75)</f>
        <v>0</v>
      </c>
      <c r="L105" s="177"/>
    </row>
    <row r="106" spans="1:24" ht="15" customHeight="1" x14ac:dyDescent="0.15">
      <c r="A106" s="531" t="s">
        <v>0</v>
      </c>
      <c r="B106" s="531"/>
      <c r="C106" s="252" t="str">
        <f>市郡別合計!$B$1</f>
        <v>Ver.1.01</v>
      </c>
      <c r="D106" s="511" t="s">
        <v>363</v>
      </c>
      <c r="E106" s="511"/>
      <c r="F106" s="511"/>
      <c r="G106" s="415" t="s">
        <v>645</v>
      </c>
      <c r="H106" s="414"/>
      <c r="I106" s="414"/>
      <c r="J106" s="414"/>
      <c r="K106" s="238"/>
      <c r="L106" s="351" t="str">
        <f>市郡別合計!$I$1</f>
        <v>2023/09/01 改定部数</v>
      </c>
      <c r="N106" s="413"/>
    </row>
    <row r="107" spans="1:24" s="238" customFormat="1" ht="12" customHeight="1" x14ac:dyDescent="0.15">
      <c r="A107" s="504" t="s">
        <v>260</v>
      </c>
      <c r="B107" s="505"/>
      <c r="C107" s="505"/>
      <c r="D107" s="506"/>
      <c r="E107" s="471" t="s">
        <v>255</v>
      </c>
      <c r="F107" s="472"/>
      <c r="G107" s="472"/>
      <c r="H107" s="473"/>
      <c r="I107" s="480" t="s">
        <v>285</v>
      </c>
      <c r="J107" s="481"/>
      <c r="K107" s="482"/>
      <c r="L107" s="353" t="s">
        <v>259</v>
      </c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</row>
    <row r="108" spans="1:24" s="238" customFormat="1" ht="13.5" customHeight="1" x14ac:dyDescent="0.15">
      <c r="A108" s="498">
        <f>市郡別合計!$A$3</f>
        <v>0</v>
      </c>
      <c r="B108" s="499"/>
      <c r="C108" s="499"/>
      <c r="D108" s="500"/>
      <c r="E108" s="525">
        <f>市郡別合計!$C$3</f>
        <v>0</v>
      </c>
      <c r="F108" s="526"/>
      <c r="G108" s="526"/>
      <c r="H108" s="527"/>
      <c r="I108" s="483">
        <f>市郡別合計!$F$3</f>
        <v>0</v>
      </c>
      <c r="J108" s="484"/>
      <c r="K108" s="485"/>
      <c r="L108" s="516">
        <f>市郡別合計!$I$3</f>
        <v>0</v>
      </c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</row>
    <row r="109" spans="1:24" s="238" customFormat="1" ht="13.5" customHeight="1" x14ac:dyDescent="0.15">
      <c r="A109" s="501"/>
      <c r="B109" s="502"/>
      <c r="C109" s="502"/>
      <c r="D109" s="503"/>
      <c r="E109" s="528"/>
      <c r="F109" s="529"/>
      <c r="G109" s="529"/>
      <c r="H109" s="530"/>
      <c r="I109" s="486"/>
      <c r="J109" s="487"/>
      <c r="K109" s="488"/>
      <c r="L109" s="517"/>
      <c r="N109" s="256"/>
      <c r="O109" s="256"/>
      <c r="P109" s="256"/>
      <c r="Q109" s="256"/>
      <c r="R109" s="256"/>
      <c r="S109" s="256"/>
      <c r="T109" s="256"/>
      <c r="U109" s="256"/>
      <c r="V109" s="256"/>
      <c r="W109" s="256"/>
      <c r="X109" s="256"/>
    </row>
    <row r="110" spans="1:24" s="238" customFormat="1" ht="12" customHeight="1" x14ac:dyDescent="0.15">
      <c r="A110" s="551" t="s">
        <v>261</v>
      </c>
      <c r="B110" s="552"/>
      <c r="C110" s="552"/>
      <c r="D110" s="552"/>
      <c r="E110" s="553"/>
      <c r="F110" s="489" t="s">
        <v>262</v>
      </c>
      <c r="G110" s="490"/>
      <c r="H110" s="490"/>
      <c r="I110" s="490"/>
      <c r="J110" s="491"/>
      <c r="K110" s="13" t="s">
        <v>257</v>
      </c>
      <c r="L110" s="354" t="s">
        <v>258</v>
      </c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56"/>
    </row>
    <row r="111" spans="1:24" s="238" customFormat="1" ht="13.5" customHeight="1" x14ac:dyDescent="0.15">
      <c r="A111" s="492">
        <f>市郡別合計!$A$6</f>
        <v>0</v>
      </c>
      <c r="B111" s="493"/>
      <c r="C111" s="493"/>
      <c r="D111" s="493"/>
      <c r="E111" s="494"/>
      <c r="F111" s="545">
        <f>市郡別合計!$D$6</f>
        <v>0</v>
      </c>
      <c r="G111" s="546"/>
      <c r="H111" s="546"/>
      <c r="I111" s="546"/>
      <c r="J111" s="547"/>
      <c r="K111" s="474">
        <f>市郡別合計!$G$6</f>
        <v>0</v>
      </c>
      <c r="L111" s="476">
        <f>市郡別合計!$H$6</f>
        <v>0</v>
      </c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</row>
    <row r="112" spans="1:24" s="238" customFormat="1" ht="13.5" customHeight="1" x14ac:dyDescent="0.15">
      <c r="A112" s="495"/>
      <c r="B112" s="496"/>
      <c r="C112" s="496"/>
      <c r="D112" s="496"/>
      <c r="E112" s="497"/>
      <c r="F112" s="548"/>
      <c r="G112" s="549"/>
      <c r="H112" s="549"/>
      <c r="I112" s="549"/>
      <c r="J112" s="550"/>
      <c r="K112" s="475"/>
      <c r="L112" s="477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</row>
    <row r="113" spans="1:12" ht="4.5" customHeight="1" x14ac:dyDescent="0.15"/>
    <row r="114" spans="1:12" ht="13.5" customHeight="1" x14ac:dyDescent="0.15">
      <c r="A114" s="523" t="s">
        <v>1</v>
      </c>
      <c r="B114" s="524"/>
      <c r="C114" s="3" t="s">
        <v>2</v>
      </c>
      <c r="D114" s="4" t="s">
        <v>4</v>
      </c>
      <c r="E114" s="4" t="s">
        <v>7</v>
      </c>
      <c r="F114" s="4" t="s">
        <v>5</v>
      </c>
      <c r="G114" s="204" t="s">
        <v>6</v>
      </c>
      <c r="H114" s="4" t="s">
        <v>3</v>
      </c>
      <c r="I114" s="4" t="s">
        <v>8</v>
      </c>
      <c r="J114" s="4" t="s">
        <v>518</v>
      </c>
      <c r="K114" s="5" t="s">
        <v>9</v>
      </c>
      <c r="L114" s="5" t="s">
        <v>445</v>
      </c>
    </row>
    <row r="115" spans="1:12" s="238" customFormat="1" ht="20.65" customHeight="1" x14ac:dyDescent="0.15">
      <c r="A115" s="507" t="s">
        <v>403</v>
      </c>
      <c r="B115" s="508"/>
      <c r="H115" s="355"/>
      <c r="L115" s="356"/>
    </row>
    <row r="116" spans="1:12" ht="13.5" customHeight="1" x14ac:dyDescent="0.2">
      <c r="A116" s="571" t="s">
        <v>358</v>
      </c>
      <c r="B116" s="24" t="s">
        <v>646</v>
      </c>
      <c r="C116" s="115">
        <f t="shared" ref="C116:C147" si="13">SUM(D116:K116)</f>
        <v>1600</v>
      </c>
      <c r="D116" s="124">
        <v>1250</v>
      </c>
      <c r="E116" s="124"/>
      <c r="F116" s="124">
        <v>200</v>
      </c>
      <c r="G116" s="209"/>
      <c r="H116" s="124">
        <v>50</v>
      </c>
      <c r="I116" s="124">
        <v>100</v>
      </c>
      <c r="J116" s="124"/>
      <c r="K116" s="125"/>
      <c r="L116" s="564" t="s">
        <v>410</v>
      </c>
    </row>
    <row r="117" spans="1:12" ht="13.5" customHeight="1" x14ac:dyDescent="0.25">
      <c r="A117" s="572"/>
      <c r="B117" s="25"/>
      <c r="C117" s="119">
        <f t="shared" si="13"/>
        <v>0</v>
      </c>
      <c r="D117" s="161"/>
      <c r="E117" s="126"/>
      <c r="F117" s="161"/>
      <c r="G117" s="210"/>
      <c r="H117" s="161"/>
      <c r="I117" s="161"/>
      <c r="J117" s="126"/>
      <c r="K117" s="127"/>
      <c r="L117" s="565"/>
    </row>
    <row r="118" spans="1:12" ht="13.5" customHeight="1" x14ac:dyDescent="0.2">
      <c r="A118" s="352"/>
      <c r="B118" s="566" t="s">
        <v>538</v>
      </c>
      <c r="C118" s="115">
        <f t="shared" si="13"/>
        <v>1050</v>
      </c>
      <c r="D118" s="117"/>
      <c r="E118" s="117">
        <v>850</v>
      </c>
      <c r="F118" s="117"/>
      <c r="G118" s="184">
        <v>200</v>
      </c>
      <c r="H118" s="117"/>
      <c r="I118" s="117"/>
      <c r="J118" s="117"/>
      <c r="K118" s="118"/>
      <c r="L118" s="564" t="s">
        <v>410</v>
      </c>
    </row>
    <row r="119" spans="1:12" ht="13.5" customHeight="1" x14ac:dyDescent="0.25">
      <c r="A119" s="350"/>
      <c r="B119" s="567"/>
      <c r="C119" s="119">
        <f t="shared" si="13"/>
        <v>0</v>
      </c>
      <c r="D119" s="121"/>
      <c r="E119" s="163"/>
      <c r="F119" s="121"/>
      <c r="G119" s="211"/>
      <c r="H119" s="121"/>
      <c r="I119" s="121"/>
      <c r="J119" s="121"/>
      <c r="K119" s="122"/>
      <c r="L119" s="565"/>
    </row>
    <row r="120" spans="1:12" ht="13.5" customHeight="1" x14ac:dyDescent="0.2">
      <c r="A120" s="350"/>
      <c r="B120" s="566" t="s">
        <v>539</v>
      </c>
      <c r="C120" s="115">
        <f t="shared" si="13"/>
        <v>400</v>
      </c>
      <c r="D120" s="124"/>
      <c r="E120" s="124">
        <v>300</v>
      </c>
      <c r="F120" s="124">
        <v>50</v>
      </c>
      <c r="G120" s="209">
        <v>50</v>
      </c>
      <c r="H120" s="124"/>
      <c r="I120" s="124"/>
      <c r="J120" s="124"/>
      <c r="K120" s="125"/>
      <c r="L120" s="564"/>
    </row>
    <row r="121" spans="1:12" ht="13.5" customHeight="1" x14ac:dyDescent="0.25">
      <c r="A121" s="352"/>
      <c r="B121" s="567"/>
      <c r="C121" s="119">
        <f t="shared" si="13"/>
        <v>0</v>
      </c>
      <c r="D121" s="126"/>
      <c r="E121" s="161"/>
      <c r="F121" s="161"/>
      <c r="G121" s="212"/>
      <c r="H121" s="126"/>
      <c r="I121" s="126"/>
      <c r="J121" s="126"/>
      <c r="K121" s="127"/>
      <c r="L121" s="565"/>
    </row>
    <row r="122" spans="1:12" ht="13.5" customHeight="1" x14ac:dyDescent="0.2">
      <c r="A122" s="352"/>
      <c r="B122" s="24" t="s">
        <v>86</v>
      </c>
      <c r="C122" s="115">
        <f t="shared" si="13"/>
        <v>550</v>
      </c>
      <c r="D122" s="117">
        <v>500</v>
      </c>
      <c r="E122" s="117"/>
      <c r="F122" s="117"/>
      <c r="G122" s="184"/>
      <c r="H122" s="117">
        <v>50</v>
      </c>
      <c r="I122" s="117"/>
      <c r="J122" s="117"/>
      <c r="K122" s="118"/>
      <c r="L122" s="564"/>
    </row>
    <row r="123" spans="1:12" ht="13.5" customHeight="1" x14ac:dyDescent="0.25">
      <c r="A123" s="352"/>
      <c r="B123" s="25" t="s">
        <v>342</v>
      </c>
      <c r="C123" s="119">
        <f t="shared" si="13"/>
        <v>0</v>
      </c>
      <c r="D123" s="163"/>
      <c r="E123" s="121"/>
      <c r="F123" s="121"/>
      <c r="G123" s="155"/>
      <c r="H123" s="163"/>
      <c r="I123" s="121"/>
      <c r="J123" s="121"/>
      <c r="K123" s="122"/>
      <c r="L123" s="565"/>
    </row>
    <row r="124" spans="1:12" ht="13.5" customHeight="1" x14ac:dyDescent="0.2">
      <c r="A124" s="512" t="s">
        <v>295</v>
      </c>
      <c r="B124" s="513"/>
      <c r="C124" s="131">
        <f t="shared" si="13"/>
        <v>3600</v>
      </c>
      <c r="D124" s="124">
        <f>SUM(D116,D118,D120,D122)</f>
        <v>1750</v>
      </c>
      <c r="E124" s="124">
        <f>SUM(E116,E118,E120,E122)</f>
        <v>1150</v>
      </c>
      <c r="F124" s="124">
        <f t="shared" ref="D124:K125" si="14">SUM(F116,F118,F120,F122)</f>
        <v>250</v>
      </c>
      <c r="G124" s="209">
        <f t="shared" si="14"/>
        <v>250</v>
      </c>
      <c r="H124" s="124">
        <f>SUM(H116,H118,H120,H122)</f>
        <v>100</v>
      </c>
      <c r="I124" s="124">
        <f t="shared" si="14"/>
        <v>100</v>
      </c>
      <c r="J124" s="124">
        <f>SUM(J116,J118,J120,J122)</f>
        <v>0</v>
      </c>
      <c r="K124" s="125">
        <f t="shared" si="14"/>
        <v>0</v>
      </c>
      <c r="L124" s="564"/>
    </row>
    <row r="125" spans="1:12" ht="13.5" customHeight="1" x14ac:dyDescent="0.25">
      <c r="A125" s="514"/>
      <c r="B125" s="515"/>
      <c r="C125" s="129">
        <f t="shared" si="13"/>
        <v>0</v>
      </c>
      <c r="D125" s="130">
        <f t="shared" si="14"/>
        <v>0</v>
      </c>
      <c r="E125" s="130">
        <f>SUM(E117,E119,E121,E123)</f>
        <v>0</v>
      </c>
      <c r="F125" s="130">
        <f t="shared" si="14"/>
        <v>0</v>
      </c>
      <c r="G125" s="154">
        <f>SUM(G117,G119,G121,G123)</f>
        <v>0</v>
      </c>
      <c r="H125" s="126">
        <f>SUM(H117,H119,H121,H123)</f>
        <v>0</v>
      </c>
      <c r="I125" s="130">
        <f t="shared" si="14"/>
        <v>0</v>
      </c>
      <c r="J125" s="130">
        <f>SUM(J117,J119,J121,J123)</f>
        <v>0</v>
      </c>
      <c r="K125" s="142">
        <f t="shared" si="14"/>
        <v>0</v>
      </c>
      <c r="L125" s="565"/>
    </row>
    <row r="126" spans="1:12" ht="13.5" customHeight="1" x14ac:dyDescent="0.2">
      <c r="A126" s="569" t="s">
        <v>359</v>
      </c>
      <c r="B126" s="24" t="s">
        <v>452</v>
      </c>
      <c r="C126" s="115">
        <f t="shared" si="13"/>
        <v>2850</v>
      </c>
      <c r="D126" s="124">
        <v>2600</v>
      </c>
      <c r="E126" s="124"/>
      <c r="F126" s="124"/>
      <c r="G126" s="209"/>
      <c r="H126" s="124">
        <v>100</v>
      </c>
      <c r="I126" s="124">
        <v>100</v>
      </c>
      <c r="J126" s="124">
        <v>50</v>
      </c>
      <c r="K126" s="125"/>
      <c r="L126" s="564"/>
    </row>
    <row r="127" spans="1:12" ht="13.5" customHeight="1" x14ac:dyDescent="0.25">
      <c r="A127" s="570"/>
      <c r="B127" s="25"/>
      <c r="C127" s="119">
        <f t="shared" si="13"/>
        <v>0</v>
      </c>
      <c r="D127" s="161"/>
      <c r="E127" s="126"/>
      <c r="F127" s="126"/>
      <c r="G127" s="210"/>
      <c r="H127" s="161"/>
      <c r="I127" s="161"/>
      <c r="J127" s="161"/>
      <c r="K127" s="127"/>
      <c r="L127" s="565"/>
    </row>
    <row r="128" spans="1:12" ht="13.5" customHeight="1" x14ac:dyDescent="0.2">
      <c r="A128" s="352"/>
      <c r="B128" s="24" t="s">
        <v>6</v>
      </c>
      <c r="C128" s="115">
        <f t="shared" si="13"/>
        <v>1250</v>
      </c>
      <c r="D128" s="117"/>
      <c r="E128" s="117">
        <v>1150</v>
      </c>
      <c r="F128" s="117"/>
      <c r="G128" s="184">
        <v>100</v>
      </c>
      <c r="H128" s="117"/>
      <c r="I128" s="117"/>
      <c r="J128" s="117"/>
      <c r="K128" s="118"/>
      <c r="L128" s="564"/>
    </row>
    <row r="129" spans="1:12" ht="13.5" customHeight="1" x14ac:dyDescent="0.25">
      <c r="A129" s="352"/>
      <c r="B129" s="25"/>
      <c r="C129" s="119">
        <f t="shared" si="13"/>
        <v>0</v>
      </c>
      <c r="D129" s="121"/>
      <c r="E129" s="163"/>
      <c r="F129" s="121"/>
      <c r="G129" s="211"/>
      <c r="H129" s="121"/>
      <c r="I129" s="121"/>
      <c r="J129" s="121"/>
      <c r="K129" s="122"/>
      <c r="L129" s="565"/>
    </row>
    <row r="130" spans="1:12" ht="13.5" customHeight="1" x14ac:dyDescent="0.2">
      <c r="A130" s="352"/>
      <c r="B130" s="24" t="s">
        <v>5</v>
      </c>
      <c r="C130" s="115">
        <f t="shared" si="13"/>
        <v>150</v>
      </c>
      <c r="D130" s="124"/>
      <c r="E130" s="124"/>
      <c r="F130" s="124">
        <v>150</v>
      </c>
      <c r="G130" s="209"/>
      <c r="H130" s="124"/>
      <c r="I130" s="124"/>
      <c r="J130" s="124"/>
      <c r="K130" s="125"/>
      <c r="L130" s="564"/>
    </row>
    <row r="131" spans="1:12" ht="13.5" customHeight="1" x14ac:dyDescent="0.25">
      <c r="A131" s="352"/>
      <c r="B131" s="25"/>
      <c r="C131" s="119">
        <f t="shared" si="13"/>
        <v>0</v>
      </c>
      <c r="D131" s="126"/>
      <c r="E131" s="126"/>
      <c r="F131" s="161"/>
      <c r="G131" s="210"/>
      <c r="H131" s="126"/>
      <c r="I131" s="126"/>
      <c r="J131" s="126"/>
      <c r="K131" s="127"/>
      <c r="L131" s="565"/>
    </row>
    <row r="132" spans="1:12" ht="13.5" customHeight="1" x14ac:dyDescent="0.2">
      <c r="A132" s="512" t="s">
        <v>296</v>
      </c>
      <c r="B132" s="513"/>
      <c r="C132" s="131">
        <f t="shared" si="13"/>
        <v>4250</v>
      </c>
      <c r="D132" s="117">
        <f t="shared" ref="D132:K133" si="15">SUM(D126,D128,D130)</f>
        <v>2600</v>
      </c>
      <c r="E132" s="117">
        <f>SUM(E126,E128,E130)</f>
        <v>1150</v>
      </c>
      <c r="F132" s="117">
        <f t="shared" si="15"/>
        <v>150</v>
      </c>
      <c r="G132" s="184">
        <f>SUM(G126,G128,G130)</f>
        <v>100</v>
      </c>
      <c r="H132" s="117">
        <f>SUM(H126,H128,H130)</f>
        <v>100</v>
      </c>
      <c r="I132" s="117">
        <f t="shared" si="15"/>
        <v>100</v>
      </c>
      <c r="J132" s="117">
        <f>SUM(J126,J128,J130)</f>
        <v>50</v>
      </c>
      <c r="K132" s="118">
        <f t="shared" si="15"/>
        <v>0</v>
      </c>
      <c r="L132" s="564"/>
    </row>
    <row r="133" spans="1:12" ht="13.5" customHeight="1" x14ac:dyDescent="0.25">
      <c r="A133" s="514"/>
      <c r="B133" s="515"/>
      <c r="C133" s="129">
        <f t="shared" si="13"/>
        <v>0</v>
      </c>
      <c r="D133" s="140">
        <f t="shared" si="15"/>
        <v>0</v>
      </c>
      <c r="E133" s="140">
        <f>SUM(E127,E129,E131)</f>
        <v>0</v>
      </c>
      <c r="F133" s="140">
        <f t="shared" si="15"/>
        <v>0</v>
      </c>
      <c r="G133" s="153">
        <f t="shared" si="15"/>
        <v>0</v>
      </c>
      <c r="H133" s="121">
        <f>SUM(H127,H129,H131)</f>
        <v>0</v>
      </c>
      <c r="I133" s="140">
        <f t="shared" si="15"/>
        <v>0</v>
      </c>
      <c r="J133" s="140">
        <f>SUM(J127,J129,J131)</f>
        <v>0</v>
      </c>
      <c r="K133" s="141">
        <f t="shared" si="15"/>
        <v>0</v>
      </c>
      <c r="L133" s="565"/>
    </row>
    <row r="134" spans="1:12" ht="13.5" customHeight="1" x14ac:dyDescent="0.2">
      <c r="A134" s="569" t="s">
        <v>360</v>
      </c>
      <c r="B134" s="24" t="s">
        <v>281</v>
      </c>
      <c r="C134" s="115">
        <f t="shared" si="13"/>
        <v>1850</v>
      </c>
      <c r="D134" s="124"/>
      <c r="E134" s="124">
        <v>1700</v>
      </c>
      <c r="F134" s="124"/>
      <c r="G134" s="209">
        <v>150</v>
      </c>
      <c r="H134" s="124"/>
      <c r="I134" s="124"/>
      <c r="J134" s="124"/>
      <c r="K134" s="125"/>
      <c r="L134" s="564"/>
    </row>
    <row r="135" spans="1:12" ht="13.5" customHeight="1" x14ac:dyDescent="0.25">
      <c r="A135" s="570"/>
      <c r="B135" s="25"/>
      <c r="C135" s="119">
        <f t="shared" si="13"/>
        <v>0</v>
      </c>
      <c r="D135" s="126"/>
      <c r="E135" s="161"/>
      <c r="F135" s="126"/>
      <c r="G135" s="212"/>
      <c r="H135" s="126"/>
      <c r="I135" s="126"/>
      <c r="J135" s="126"/>
      <c r="K135" s="127"/>
      <c r="L135" s="565"/>
    </row>
    <row r="136" spans="1:12" ht="13.5" customHeight="1" x14ac:dyDescent="0.2">
      <c r="A136" s="394"/>
      <c r="B136" s="24" t="s">
        <v>92</v>
      </c>
      <c r="C136" s="115">
        <f t="shared" si="13"/>
        <v>3600</v>
      </c>
      <c r="D136" s="117">
        <v>3200</v>
      </c>
      <c r="E136" s="117"/>
      <c r="F136" s="117">
        <v>150</v>
      </c>
      <c r="G136" s="184"/>
      <c r="H136" s="117">
        <v>100</v>
      </c>
      <c r="I136" s="117">
        <v>100</v>
      </c>
      <c r="J136" s="117">
        <v>50</v>
      </c>
      <c r="K136" s="118"/>
      <c r="L136" s="564"/>
    </row>
    <row r="137" spans="1:12" ht="13.5" customHeight="1" x14ac:dyDescent="0.25">
      <c r="A137" s="352"/>
      <c r="B137" s="25"/>
      <c r="C137" s="119">
        <f t="shared" si="13"/>
        <v>0</v>
      </c>
      <c r="D137" s="163"/>
      <c r="E137" s="121"/>
      <c r="F137" s="163"/>
      <c r="G137" s="155"/>
      <c r="H137" s="163"/>
      <c r="I137" s="163"/>
      <c r="J137" s="163"/>
      <c r="K137" s="122"/>
      <c r="L137" s="565"/>
    </row>
    <row r="138" spans="1:12" ht="13.5" customHeight="1" x14ac:dyDescent="0.2">
      <c r="A138" s="512" t="s">
        <v>297</v>
      </c>
      <c r="B138" s="513"/>
      <c r="C138" s="131">
        <f t="shared" si="13"/>
        <v>5450</v>
      </c>
      <c r="D138" s="117">
        <f t="shared" ref="D138:K138" si="16">SUM(D134,D136)</f>
        <v>3200</v>
      </c>
      <c r="E138" s="117">
        <f>SUM(E134,E136)</f>
        <v>1700</v>
      </c>
      <c r="F138" s="117">
        <f>SUM(F134,F136)</f>
        <v>150</v>
      </c>
      <c r="G138" s="184">
        <f t="shared" si="16"/>
        <v>150</v>
      </c>
      <c r="H138" s="117">
        <f>SUM(H134,H136)</f>
        <v>100</v>
      </c>
      <c r="I138" s="117">
        <f t="shared" si="16"/>
        <v>100</v>
      </c>
      <c r="J138" s="117">
        <f>SUM(J134,J136)</f>
        <v>50</v>
      </c>
      <c r="K138" s="118">
        <f t="shared" si="16"/>
        <v>0</v>
      </c>
      <c r="L138" s="564"/>
    </row>
    <row r="139" spans="1:12" ht="13.5" customHeight="1" x14ac:dyDescent="0.25">
      <c r="A139" s="514"/>
      <c r="B139" s="515"/>
      <c r="C139" s="129">
        <f t="shared" si="13"/>
        <v>0</v>
      </c>
      <c r="D139" s="140">
        <f t="shared" ref="D139:K139" si="17">SUM(D135,D137)</f>
        <v>0</v>
      </c>
      <c r="E139" s="140">
        <f>SUM(E135,E137)</f>
        <v>0</v>
      </c>
      <c r="F139" s="140">
        <f t="shared" si="17"/>
        <v>0</v>
      </c>
      <c r="G139" s="153">
        <f t="shared" si="17"/>
        <v>0</v>
      </c>
      <c r="H139" s="121">
        <f>SUM(H135,H137)</f>
        <v>0</v>
      </c>
      <c r="I139" s="140">
        <f t="shared" si="17"/>
        <v>0</v>
      </c>
      <c r="J139" s="140">
        <f>SUM(J135,J137)</f>
        <v>0</v>
      </c>
      <c r="K139" s="141">
        <f t="shared" si="17"/>
        <v>0</v>
      </c>
      <c r="L139" s="565"/>
    </row>
    <row r="140" spans="1:12" ht="13.5" customHeight="1" x14ac:dyDescent="0.2">
      <c r="A140" s="569" t="s">
        <v>314</v>
      </c>
      <c r="B140" s="24" t="s">
        <v>93</v>
      </c>
      <c r="C140" s="115">
        <f t="shared" si="13"/>
        <v>1000</v>
      </c>
      <c r="D140" s="117">
        <v>900</v>
      </c>
      <c r="E140" s="117"/>
      <c r="F140" s="117"/>
      <c r="G140" s="184"/>
      <c r="H140" s="117">
        <v>50</v>
      </c>
      <c r="I140" s="117">
        <v>50</v>
      </c>
      <c r="J140" s="117"/>
      <c r="K140" s="118"/>
      <c r="L140" s="564"/>
    </row>
    <row r="141" spans="1:12" ht="13.5" customHeight="1" x14ac:dyDescent="0.25">
      <c r="A141" s="570"/>
      <c r="B141" s="25"/>
      <c r="C141" s="119">
        <f t="shared" si="13"/>
        <v>0</v>
      </c>
      <c r="D141" s="163"/>
      <c r="E141" s="121"/>
      <c r="F141" s="121"/>
      <c r="G141" s="155"/>
      <c r="H141" s="163"/>
      <c r="I141" s="163"/>
      <c r="J141" s="121"/>
      <c r="K141" s="122"/>
      <c r="L141" s="565"/>
    </row>
    <row r="142" spans="1:12" ht="13.5" customHeight="1" x14ac:dyDescent="0.2">
      <c r="A142" s="18"/>
      <c r="B142" s="24" t="s">
        <v>89</v>
      </c>
      <c r="C142" s="115">
        <f t="shared" si="13"/>
        <v>900</v>
      </c>
      <c r="D142" s="124"/>
      <c r="E142" s="124">
        <v>800</v>
      </c>
      <c r="F142" s="124">
        <v>50</v>
      </c>
      <c r="G142" s="209">
        <v>50</v>
      </c>
      <c r="H142" s="124"/>
      <c r="I142" s="124"/>
      <c r="J142" s="124"/>
      <c r="K142" s="125"/>
      <c r="L142" s="564"/>
    </row>
    <row r="143" spans="1:12" ht="13.5" customHeight="1" x14ac:dyDescent="0.25">
      <c r="A143" s="18"/>
      <c r="B143" s="25"/>
      <c r="C143" s="119">
        <f t="shared" si="13"/>
        <v>0</v>
      </c>
      <c r="D143" s="126"/>
      <c r="E143" s="161"/>
      <c r="F143" s="161"/>
      <c r="G143" s="212"/>
      <c r="H143" s="126"/>
      <c r="I143" s="126">
        <v>0</v>
      </c>
      <c r="J143" s="126"/>
      <c r="K143" s="127"/>
      <c r="L143" s="565"/>
    </row>
    <row r="144" spans="1:12" ht="13.5" customHeight="1" x14ac:dyDescent="0.2">
      <c r="A144" s="512" t="s">
        <v>298</v>
      </c>
      <c r="B144" s="513"/>
      <c r="C144" s="131">
        <f t="shared" si="13"/>
        <v>1900</v>
      </c>
      <c r="D144" s="117">
        <f t="shared" ref="D144:K145" si="18">SUM(D140,D142)</f>
        <v>900</v>
      </c>
      <c r="E144" s="117">
        <f>SUM(E140,E142)</f>
        <v>800</v>
      </c>
      <c r="F144" s="117">
        <f t="shared" si="18"/>
        <v>50</v>
      </c>
      <c r="G144" s="184">
        <f t="shared" si="18"/>
        <v>50</v>
      </c>
      <c r="H144" s="117">
        <f>SUM(H140,H142)</f>
        <v>50</v>
      </c>
      <c r="I144" s="117">
        <f t="shared" si="18"/>
        <v>50</v>
      </c>
      <c r="J144" s="117">
        <f>SUM(J140,J142)</f>
        <v>0</v>
      </c>
      <c r="K144" s="118">
        <f t="shared" si="18"/>
        <v>0</v>
      </c>
      <c r="L144" s="564"/>
    </row>
    <row r="145" spans="1:12" ht="13.5" customHeight="1" x14ac:dyDescent="0.25">
      <c r="A145" s="514"/>
      <c r="B145" s="515"/>
      <c r="C145" s="129">
        <f t="shared" si="13"/>
        <v>0</v>
      </c>
      <c r="D145" s="140">
        <f t="shared" si="18"/>
        <v>0</v>
      </c>
      <c r="E145" s="140">
        <f>SUM(E141,E143)</f>
        <v>0</v>
      </c>
      <c r="F145" s="140">
        <f t="shared" si="18"/>
        <v>0</v>
      </c>
      <c r="G145" s="153">
        <f>SUM(G141,G143)</f>
        <v>0</v>
      </c>
      <c r="H145" s="121">
        <f>SUM(H141,H143)</f>
        <v>0</v>
      </c>
      <c r="I145" s="140">
        <f t="shared" si="18"/>
        <v>0</v>
      </c>
      <c r="J145" s="140">
        <f>SUM(J141,J143)</f>
        <v>0</v>
      </c>
      <c r="K145" s="141">
        <f t="shared" si="18"/>
        <v>0</v>
      </c>
      <c r="L145" s="565"/>
    </row>
    <row r="146" spans="1:12" ht="13.5" customHeight="1" x14ac:dyDescent="0.2">
      <c r="A146" s="532" t="s">
        <v>299</v>
      </c>
      <c r="B146" s="533"/>
      <c r="C146" s="131">
        <f t="shared" si="13"/>
        <v>15200</v>
      </c>
      <c r="D146" s="124">
        <f>SUM(D124,D132,D138,D144)</f>
        <v>8450</v>
      </c>
      <c r="E146" s="124">
        <f>SUM(E124,E132,E138,E144)</f>
        <v>4800</v>
      </c>
      <c r="F146" s="124">
        <f t="shared" ref="D146:K147" si="19">SUM(F124,F132,F138,F144)</f>
        <v>600</v>
      </c>
      <c r="G146" s="209">
        <f t="shared" si="19"/>
        <v>550</v>
      </c>
      <c r="H146" s="124">
        <f>SUM(H124,H132,H138,H144)</f>
        <v>350</v>
      </c>
      <c r="I146" s="124">
        <f t="shared" si="19"/>
        <v>350</v>
      </c>
      <c r="J146" s="124">
        <f>SUM(J124,J132,J138,J144)</f>
        <v>100</v>
      </c>
      <c r="K146" s="125">
        <f t="shared" si="19"/>
        <v>0</v>
      </c>
      <c r="L146" s="360"/>
    </row>
    <row r="147" spans="1:12" ht="13.5" customHeight="1" x14ac:dyDescent="0.25">
      <c r="A147" s="514"/>
      <c r="B147" s="515"/>
      <c r="C147" s="129">
        <f t="shared" si="13"/>
        <v>0</v>
      </c>
      <c r="D147" s="130">
        <f t="shared" si="19"/>
        <v>0</v>
      </c>
      <c r="E147" s="130">
        <f>SUM(E125,E133,E139,E145)</f>
        <v>0</v>
      </c>
      <c r="F147" s="130">
        <f t="shared" si="19"/>
        <v>0</v>
      </c>
      <c r="G147" s="154">
        <f t="shared" si="19"/>
        <v>0</v>
      </c>
      <c r="H147" s="126">
        <f>SUM(H125,H133,H139,H145)</f>
        <v>0</v>
      </c>
      <c r="I147" s="130">
        <f t="shared" si="19"/>
        <v>0</v>
      </c>
      <c r="J147" s="130">
        <f>SUM(J125,J133,J139,J145)</f>
        <v>0</v>
      </c>
      <c r="K147" s="142">
        <f t="shared" si="19"/>
        <v>0</v>
      </c>
      <c r="L147" s="177"/>
    </row>
    <row r="148" spans="1:12" s="238" customFormat="1" ht="20.65" customHeight="1" x14ac:dyDescent="0.15">
      <c r="A148" s="507" t="s">
        <v>404</v>
      </c>
      <c r="B148" s="508"/>
      <c r="H148" s="355"/>
      <c r="L148" s="356"/>
    </row>
    <row r="149" spans="1:12" ht="13.5" customHeight="1" x14ac:dyDescent="0.2">
      <c r="A149" s="23" t="s">
        <v>82</v>
      </c>
      <c r="B149" s="24" t="s">
        <v>83</v>
      </c>
      <c r="C149" s="115">
        <f t="shared" ref="C149:C168" si="20">SUM(D149:K149)</f>
        <v>2350</v>
      </c>
      <c r="D149" s="117">
        <v>1850</v>
      </c>
      <c r="E149" s="117"/>
      <c r="F149" s="117">
        <v>250</v>
      </c>
      <c r="G149" s="184"/>
      <c r="H149" s="117">
        <v>150</v>
      </c>
      <c r="I149" s="117">
        <v>100</v>
      </c>
      <c r="J149" s="117"/>
      <c r="K149" s="118"/>
      <c r="L149" s="564"/>
    </row>
    <row r="150" spans="1:12" ht="13.5" customHeight="1" x14ac:dyDescent="0.25">
      <c r="A150" s="18"/>
      <c r="B150" s="25"/>
      <c r="C150" s="119">
        <f t="shared" si="20"/>
        <v>0</v>
      </c>
      <c r="D150" s="163"/>
      <c r="E150" s="121"/>
      <c r="F150" s="163"/>
      <c r="G150" s="155"/>
      <c r="H150" s="163"/>
      <c r="I150" s="163"/>
      <c r="J150" s="121"/>
      <c r="K150" s="122"/>
      <c r="L150" s="565"/>
    </row>
    <row r="151" spans="1:12" ht="13.5" customHeight="1" x14ac:dyDescent="0.2">
      <c r="A151" s="18"/>
      <c r="B151" s="24" t="s">
        <v>84</v>
      </c>
      <c r="C151" s="115">
        <f t="shared" si="20"/>
        <v>1200</v>
      </c>
      <c r="D151" s="124"/>
      <c r="E151" s="124">
        <v>1050</v>
      </c>
      <c r="F151" s="124"/>
      <c r="G151" s="209">
        <v>100</v>
      </c>
      <c r="H151" s="124"/>
      <c r="I151" s="124"/>
      <c r="J151" s="124">
        <v>50</v>
      </c>
      <c r="K151" s="125"/>
      <c r="L151" s="564"/>
    </row>
    <row r="152" spans="1:12" ht="13.5" customHeight="1" x14ac:dyDescent="0.25">
      <c r="A152" s="18"/>
      <c r="B152" s="25"/>
      <c r="C152" s="119">
        <f t="shared" si="20"/>
        <v>0</v>
      </c>
      <c r="D152" s="126"/>
      <c r="E152" s="161"/>
      <c r="F152" s="126"/>
      <c r="G152" s="212"/>
      <c r="H152" s="126"/>
      <c r="I152" s="126"/>
      <c r="J152" s="161"/>
      <c r="K152" s="127"/>
      <c r="L152" s="565"/>
    </row>
    <row r="153" spans="1:12" ht="13.5" customHeight="1" x14ac:dyDescent="0.2">
      <c r="A153" s="512" t="s">
        <v>85</v>
      </c>
      <c r="B153" s="513"/>
      <c r="C153" s="131">
        <f t="shared" si="20"/>
        <v>3550</v>
      </c>
      <c r="D153" s="117">
        <f t="shared" ref="D153:K154" si="21">SUM(D149,D151)</f>
        <v>1850</v>
      </c>
      <c r="E153" s="117">
        <f>SUM(E149,E151)</f>
        <v>1050</v>
      </c>
      <c r="F153" s="117">
        <f t="shared" si="21"/>
        <v>250</v>
      </c>
      <c r="G153" s="184">
        <f t="shared" si="21"/>
        <v>100</v>
      </c>
      <c r="H153" s="117">
        <f>SUM(H149,H151)</f>
        <v>150</v>
      </c>
      <c r="I153" s="117">
        <f t="shared" si="21"/>
        <v>100</v>
      </c>
      <c r="J153" s="117">
        <f>SUM(J149,J151)</f>
        <v>50</v>
      </c>
      <c r="K153" s="118">
        <f t="shared" si="21"/>
        <v>0</v>
      </c>
      <c r="L153" s="564"/>
    </row>
    <row r="154" spans="1:12" ht="13.5" customHeight="1" x14ac:dyDescent="0.25">
      <c r="A154" s="514"/>
      <c r="B154" s="515"/>
      <c r="C154" s="129">
        <f t="shared" si="20"/>
        <v>0</v>
      </c>
      <c r="D154" s="140">
        <f t="shared" si="21"/>
        <v>0</v>
      </c>
      <c r="E154" s="140">
        <f>SUM(E150,E152)</f>
        <v>0</v>
      </c>
      <c r="F154" s="140">
        <f>SUM(F150,F152)</f>
        <v>0</v>
      </c>
      <c r="G154" s="153">
        <f t="shared" si="21"/>
        <v>0</v>
      </c>
      <c r="H154" s="121">
        <f>SUM(H150,H152)</f>
        <v>0</v>
      </c>
      <c r="I154" s="140">
        <f t="shared" si="21"/>
        <v>0</v>
      </c>
      <c r="J154" s="140">
        <f>SUM(J150,J152)</f>
        <v>0</v>
      </c>
      <c r="K154" s="141">
        <f t="shared" si="21"/>
        <v>0</v>
      </c>
      <c r="L154" s="565"/>
    </row>
    <row r="155" spans="1:12" ht="13.5" customHeight="1" x14ac:dyDescent="0.2">
      <c r="A155" s="352" t="s">
        <v>87</v>
      </c>
      <c r="B155" s="24" t="s">
        <v>88</v>
      </c>
      <c r="C155" s="115">
        <f t="shared" si="20"/>
        <v>1950</v>
      </c>
      <c r="D155" s="117">
        <v>1300</v>
      </c>
      <c r="E155" s="117">
        <v>450</v>
      </c>
      <c r="F155" s="117">
        <v>100</v>
      </c>
      <c r="G155" s="184">
        <v>50</v>
      </c>
      <c r="H155" s="117"/>
      <c r="I155" s="117">
        <v>50</v>
      </c>
      <c r="J155" s="117"/>
      <c r="K155" s="118"/>
      <c r="L155" s="564"/>
    </row>
    <row r="156" spans="1:12" ht="13.5" customHeight="1" x14ac:dyDescent="0.25">
      <c r="A156" s="352"/>
      <c r="B156" s="25"/>
      <c r="C156" s="119">
        <f t="shared" si="20"/>
        <v>0</v>
      </c>
      <c r="D156" s="163"/>
      <c r="E156" s="163"/>
      <c r="F156" s="163"/>
      <c r="G156" s="211"/>
      <c r="H156" s="121"/>
      <c r="I156" s="211"/>
      <c r="J156" s="121"/>
      <c r="K156" s="122"/>
      <c r="L156" s="565"/>
    </row>
    <row r="157" spans="1:12" ht="13.5" customHeight="1" x14ac:dyDescent="0.2">
      <c r="A157" s="352"/>
      <c r="B157" s="24" t="s">
        <v>89</v>
      </c>
      <c r="C157" s="115">
        <f t="shared" si="20"/>
        <v>1000</v>
      </c>
      <c r="D157" s="124">
        <v>600</v>
      </c>
      <c r="E157" s="124">
        <v>200</v>
      </c>
      <c r="F157" s="124">
        <v>50</v>
      </c>
      <c r="G157" s="209">
        <v>50</v>
      </c>
      <c r="H157" s="124">
        <v>50</v>
      </c>
      <c r="I157" s="124">
        <v>50</v>
      </c>
      <c r="J157" s="124"/>
      <c r="K157" s="125"/>
      <c r="L157" s="564"/>
    </row>
    <row r="158" spans="1:12" ht="13.5" customHeight="1" x14ac:dyDescent="0.25">
      <c r="A158" s="352"/>
      <c r="B158" s="25"/>
      <c r="C158" s="119">
        <f t="shared" si="20"/>
        <v>0</v>
      </c>
      <c r="D158" s="161"/>
      <c r="E158" s="161"/>
      <c r="F158" s="161"/>
      <c r="G158" s="212"/>
      <c r="H158" s="212"/>
      <c r="I158" s="212"/>
      <c r="J158" s="126"/>
      <c r="K158" s="127"/>
      <c r="L158" s="565"/>
    </row>
    <row r="159" spans="1:12" ht="13.5" customHeight="1" x14ac:dyDescent="0.2">
      <c r="A159" s="512" t="s">
        <v>90</v>
      </c>
      <c r="B159" s="513"/>
      <c r="C159" s="131">
        <f t="shared" si="20"/>
        <v>2950</v>
      </c>
      <c r="D159" s="117">
        <f t="shared" ref="D159:K160" si="22">SUM(D155,D157)</f>
        <v>1900</v>
      </c>
      <c r="E159" s="117">
        <f>SUM(E155,E157)</f>
        <v>650</v>
      </c>
      <c r="F159" s="117">
        <f t="shared" si="22"/>
        <v>150</v>
      </c>
      <c r="G159" s="184">
        <f t="shared" si="22"/>
        <v>100</v>
      </c>
      <c r="H159" s="117">
        <f>SUM(H155,H157)</f>
        <v>50</v>
      </c>
      <c r="I159" s="117">
        <f t="shared" si="22"/>
        <v>100</v>
      </c>
      <c r="J159" s="117">
        <f>SUM(J155,J157)</f>
        <v>0</v>
      </c>
      <c r="K159" s="118">
        <f t="shared" si="22"/>
        <v>0</v>
      </c>
      <c r="L159" s="564"/>
    </row>
    <row r="160" spans="1:12" ht="13.5" customHeight="1" x14ac:dyDescent="0.25">
      <c r="A160" s="514"/>
      <c r="B160" s="515"/>
      <c r="C160" s="129">
        <f t="shared" si="20"/>
        <v>0</v>
      </c>
      <c r="D160" s="140">
        <f t="shared" si="22"/>
        <v>0</v>
      </c>
      <c r="E160" s="140">
        <f>SUM(E156,E158)</f>
        <v>0</v>
      </c>
      <c r="F160" s="140">
        <f t="shared" si="22"/>
        <v>0</v>
      </c>
      <c r="G160" s="153">
        <f>SUM(G156,G158)</f>
        <v>0</v>
      </c>
      <c r="H160" s="121">
        <f>SUM(H156,H158)</f>
        <v>0</v>
      </c>
      <c r="I160" s="140">
        <f t="shared" si="22"/>
        <v>0</v>
      </c>
      <c r="J160" s="140">
        <f>SUM(J156,J158)</f>
        <v>0</v>
      </c>
      <c r="K160" s="141">
        <f t="shared" si="22"/>
        <v>0</v>
      </c>
      <c r="L160" s="565"/>
    </row>
    <row r="161" spans="1:12" ht="13.5" customHeight="1" x14ac:dyDescent="0.2">
      <c r="A161" s="18" t="s">
        <v>94</v>
      </c>
      <c r="B161" s="24" t="s">
        <v>95</v>
      </c>
      <c r="C161" s="115">
        <f t="shared" si="20"/>
        <v>2750</v>
      </c>
      <c r="D161" s="124">
        <v>2450</v>
      </c>
      <c r="E161" s="124"/>
      <c r="F161" s="124">
        <v>150</v>
      </c>
      <c r="G161" s="209"/>
      <c r="H161" s="124">
        <v>50</v>
      </c>
      <c r="I161" s="124">
        <v>100</v>
      </c>
      <c r="J161" s="124"/>
      <c r="K161" s="125"/>
      <c r="L161" s="564" t="s">
        <v>515</v>
      </c>
    </row>
    <row r="162" spans="1:12" ht="13.5" customHeight="1" x14ac:dyDescent="0.25">
      <c r="A162" s="18"/>
      <c r="B162" s="25"/>
      <c r="C162" s="119">
        <f t="shared" si="20"/>
        <v>0</v>
      </c>
      <c r="D162" s="161"/>
      <c r="E162" s="126"/>
      <c r="F162" s="161"/>
      <c r="G162" s="210"/>
      <c r="H162" s="161"/>
      <c r="I162" s="161"/>
      <c r="J162" s="126"/>
      <c r="K162" s="127"/>
      <c r="L162" s="565"/>
    </row>
    <row r="163" spans="1:12" ht="13.5" customHeight="1" x14ac:dyDescent="0.2">
      <c r="A163" s="352"/>
      <c r="B163" s="24" t="s">
        <v>455</v>
      </c>
      <c r="C163" s="115">
        <f t="shared" si="20"/>
        <v>1850</v>
      </c>
      <c r="D163" s="117"/>
      <c r="E163" s="117">
        <v>1700</v>
      </c>
      <c r="F163" s="117"/>
      <c r="G163" s="184">
        <v>100</v>
      </c>
      <c r="H163" s="117"/>
      <c r="I163" s="117"/>
      <c r="J163" s="117">
        <v>50</v>
      </c>
      <c r="K163" s="118"/>
      <c r="L163" s="564" t="s">
        <v>516</v>
      </c>
    </row>
    <row r="164" spans="1:12" ht="13.5" customHeight="1" x14ac:dyDescent="0.25">
      <c r="A164" s="350"/>
      <c r="B164" s="25"/>
      <c r="C164" s="119">
        <f t="shared" si="20"/>
        <v>0</v>
      </c>
      <c r="D164" s="121"/>
      <c r="E164" s="163"/>
      <c r="F164" s="121"/>
      <c r="G164" s="211"/>
      <c r="H164" s="121"/>
      <c r="I164" s="121"/>
      <c r="J164" s="163"/>
      <c r="K164" s="122"/>
      <c r="L164" s="565"/>
    </row>
    <row r="165" spans="1:12" ht="13.5" customHeight="1" x14ac:dyDescent="0.2">
      <c r="A165" s="512" t="s">
        <v>97</v>
      </c>
      <c r="B165" s="513"/>
      <c r="C165" s="131">
        <f t="shared" si="20"/>
        <v>4600</v>
      </c>
      <c r="D165" s="124">
        <f>SUM(D161,D163)</f>
        <v>2450</v>
      </c>
      <c r="E165" s="124">
        <f>SUM(E161,E163)</f>
        <v>1700</v>
      </c>
      <c r="F165" s="124">
        <f t="shared" ref="F165:K165" si="23">SUM(F161,F163)</f>
        <v>150</v>
      </c>
      <c r="G165" s="209">
        <f t="shared" si="23"/>
        <v>100</v>
      </c>
      <c r="H165" s="124">
        <f>SUM(H161,H163)</f>
        <v>50</v>
      </c>
      <c r="I165" s="124">
        <f t="shared" si="23"/>
        <v>100</v>
      </c>
      <c r="J165" s="124">
        <f>SUM(J161,J163)</f>
        <v>50</v>
      </c>
      <c r="K165" s="125">
        <f t="shared" si="23"/>
        <v>0</v>
      </c>
      <c r="L165" s="564"/>
    </row>
    <row r="166" spans="1:12" ht="13.5" customHeight="1" x14ac:dyDescent="0.25">
      <c r="A166" s="514"/>
      <c r="B166" s="515"/>
      <c r="C166" s="129">
        <f t="shared" si="20"/>
        <v>0</v>
      </c>
      <c r="D166" s="130">
        <f t="shared" ref="D166:I166" si="24">SUM(D162,D164)</f>
        <v>0</v>
      </c>
      <c r="E166" s="130">
        <f>SUM(E162,E164)</f>
        <v>0</v>
      </c>
      <c r="F166" s="130">
        <f t="shared" si="24"/>
        <v>0</v>
      </c>
      <c r="G166" s="154">
        <f>SUM(G162,G164)</f>
        <v>0</v>
      </c>
      <c r="H166" s="126">
        <f>SUM(H162,H164)</f>
        <v>0</v>
      </c>
      <c r="I166" s="130">
        <f t="shared" si="24"/>
        <v>0</v>
      </c>
      <c r="J166" s="130">
        <f>SUM(J162,J164)</f>
        <v>0</v>
      </c>
      <c r="K166" s="142">
        <f>SUM(K162,K164)</f>
        <v>0</v>
      </c>
      <c r="L166" s="565"/>
    </row>
    <row r="167" spans="1:12" ht="13.5" customHeight="1" x14ac:dyDescent="0.2">
      <c r="A167" s="532" t="s">
        <v>100</v>
      </c>
      <c r="B167" s="533"/>
      <c r="C167" s="131">
        <f t="shared" si="20"/>
        <v>11100</v>
      </c>
      <c r="D167" s="124">
        <f t="shared" ref="D167:K167" si="25">SUM(D165,D159,D153)</f>
        <v>6200</v>
      </c>
      <c r="E167" s="124">
        <f>SUM(E165,E159,E153)</f>
        <v>3400</v>
      </c>
      <c r="F167" s="124">
        <f t="shared" si="25"/>
        <v>550</v>
      </c>
      <c r="G167" s="209">
        <f t="shared" si="25"/>
        <v>300</v>
      </c>
      <c r="H167" s="124">
        <f>SUM(H165,H159,H153)</f>
        <v>250</v>
      </c>
      <c r="I167" s="124">
        <f t="shared" si="25"/>
        <v>300</v>
      </c>
      <c r="J167" s="124">
        <f>SUM(J165,J159,J153)</f>
        <v>100</v>
      </c>
      <c r="K167" s="125">
        <f t="shared" si="25"/>
        <v>0</v>
      </c>
      <c r="L167" s="360"/>
    </row>
    <row r="168" spans="1:12" ht="13.5" customHeight="1" x14ac:dyDescent="0.25">
      <c r="A168" s="514"/>
      <c r="B168" s="515"/>
      <c r="C168" s="129">
        <f t="shared" si="20"/>
        <v>0</v>
      </c>
      <c r="D168" s="130">
        <f t="shared" ref="D168:K168" si="26">SUM(D166,D160,D154)</f>
        <v>0</v>
      </c>
      <c r="E168" s="130">
        <f>SUM(E166,E160,E154)</f>
        <v>0</v>
      </c>
      <c r="F168" s="130">
        <f t="shared" si="26"/>
        <v>0</v>
      </c>
      <c r="G168" s="154">
        <f t="shared" si="26"/>
        <v>0</v>
      </c>
      <c r="H168" s="126">
        <f>SUM(H166,H160,H154)</f>
        <v>0</v>
      </c>
      <c r="I168" s="130">
        <f t="shared" si="26"/>
        <v>0</v>
      </c>
      <c r="J168" s="130">
        <f>SUM(J166,J160,J154)</f>
        <v>0</v>
      </c>
      <c r="K168" s="142">
        <f t="shared" si="26"/>
        <v>0</v>
      </c>
      <c r="L168" s="177"/>
    </row>
    <row r="169" spans="1:12" x14ac:dyDescent="0.15">
      <c r="D169" s="11"/>
    </row>
  </sheetData>
  <sheetProtection algorithmName="SHA-512" hashValue="kTIeeGJUnebVjHrrkLzcDGW/7d/1eMU1LwArCzRk+nAfZqqr1px8hGu6eJmtAOERi9OYlrqbnmh7RzFQnNZQKA==" saltValue="/Chx7m7UGHHsZHb1HqEfDA==" spinCount="100000" sheet="1" objects="1" scenarios="1"/>
  <mergeCells count="138">
    <mergeCell ref="A1:B1"/>
    <mergeCell ref="A63:B63"/>
    <mergeCell ref="L88:L89"/>
    <mergeCell ref="L90:L91"/>
    <mergeCell ref="A64:D64"/>
    <mergeCell ref="E64:H64"/>
    <mergeCell ref="A80:B81"/>
    <mergeCell ref="A86:B87"/>
    <mergeCell ref="E65:H66"/>
    <mergeCell ref="I65:K66"/>
    <mergeCell ref="B82:B83"/>
    <mergeCell ref="A67:E67"/>
    <mergeCell ref="F67:J67"/>
    <mergeCell ref="A68:E69"/>
    <mergeCell ref="A65:D66"/>
    <mergeCell ref="A3:D4"/>
    <mergeCell ref="E3:H4"/>
    <mergeCell ref="A2:D2"/>
    <mergeCell ref="E2:H2"/>
    <mergeCell ref="L15:L16"/>
    <mergeCell ref="L27:L28"/>
    <mergeCell ref="L11:L12"/>
    <mergeCell ref="L13:L14"/>
    <mergeCell ref="L3:L4"/>
    <mergeCell ref="A167:B168"/>
    <mergeCell ref="A124:B125"/>
    <mergeCell ref="A159:B160"/>
    <mergeCell ref="A132:B133"/>
    <mergeCell ref="A138:B139"/>
    <mergeCell ref="A126:A127"/>
    <mergeCell ref="A134:A135"/>
    <mergeCell ref="L31:L32"/>
    <mergeCell ref="A165:B166"/>
    <mergeCell ref="A153:B154"/>
    <mergeCell ref="A146:B147"/>
    <mergeCell ref="A140:A141"/>
    <mergeCell ref="L33:L34"/>
    <mergeCell ref="L37:L38"/>
    <mergeCell ref="L39:L40"/>
    <mergeCell ref="L65:L66"/>
    <mergeCell ref="L49:L50"/>
    <mergeCell ref="L51:L52"/>
    <mergeCell ref="A116:A117"/>
    <mergeCell ref="L74:L75"/>
    <mergeCell ref="L76:L77"/>
    <mergeCell ref="F110:J110"/>
    <mergeCell ref="A74:B75"/>
    <mergeCell ref="L61:L62"/>
    <mergeCell ref="A5:E5"/>
    <mergeCell ref="F5:J5"/>
    <mergeCell ref="L53:L54"/>
    <mergeCell ref="L55:L56"/>
    <mergeCell ref="L57:L58"/>
    <mergeCell ref="L59:L60"/>
    <mergeCell ref="F6:J7"/>
    <mergeCell ref="K6:K7"/>
    <mergeCell ref="L6:L7"/>
    <mergeCell ref="L19:L20"/>
    <mergeCell ref="L21:L22"/>
    <mergeCell ref="L23:L24"/>
    <mergeCell ref="L25:L26"/>
    <mergeCell ref="L41:L42"/>
    <mergeCell ref="L43:L44"/>
    <mergeCell ref="L45:L46"/>
    <mergeCell ref="L47:L48"/>
    <mergeCell ref="L17:L18"/>
    <mergeCell ref="A71:B71"/>
    <mergeCell ref="F68:J69"/>
    <mergeCell ref="K68:K69"/>
    <mergeCell ref="L78:L79"/>
    <mergeCell ref="L80:L81"/>
    <mergeCell ref="A106:B106"/>
    <mergeCell ref="L142:L143"/>
    <mergeCell ref="L144:L145"/>
    <mergeCell ref="L149:L150"/>
    <mergeCell ref="A148:B148"/>
    <mergeCell ref="A144:B145"/>
    <mergeCell ref="A92:B93"/>
    <mergeCell ref="L122:L123"/>
    <mergeCell ref="A102:B103"/>
    <mergeCell ref="E107:H107"/>
    <mergeCell ref="A104:B105"/>
    <mergeCell ref="A111:E112"/>
    <mergeCell ref="F111:J112"/>
    <mergeCell ref="A108:D109"/>
    <mergeCell ref="E108:H109"/>
    <mergeCell ref="I108:K109"/>
    <mergeCell ref="A110:E110"/>
    <mergeCell ref="L82:L83"/>
    <mergeCell ref="L84:L85"/>
    <mergeCell ref="I2:K2"/>
    <mergeCell ref="L163:L164"/>
    <mergeCell ref="L165:L166"/>
    <mergeCell ref="L151:L152"/>
    <mergeCell ref="L153:L154"/>
    <mergeCell ref="L155:L156"/>
    <mergeCell ref="L157:L158"/>
    <mergeCell ref="K111:K112"/>
    <mergeCell ref="L111:L112"/>
    <mergeCell ref="L108:L109"/>
    <mergeCell ref="L136:L137"/>
    <mergeCell ref="L138:L139"/>
    <mergeCell ref="L124:L125"/>
    <mergeCell ref="L126:L127"/>
    <mergeCell ref="L128:L129"/>
    <mergeCell ref="L130:L131"/>
    <mergeCell ref="L118:L119"/>
    <mergeCell ref="L120:L121"/>
    <mergeCell ref="L116:L117"/>
    <mergeCell ref="L159:L160"/>
    <mergeCell ref="L161:L162"/>
    <mergeCell ref="L140:L141"/>
    <mergeCell ref="L29:L30"/>
    <mergeCell ref="I3:K4"/>
    <mergeCell ref="A115:B115"/>
    <mergeCell ref="A6:E7"/>
    <mergeCell ref="A10:B10"/>
    <mergeCell ref="L132:L133"/>
    <mergeCell ref="L134:L135"/>
    <mergeCell ref="I107:K107"/>
    <mergeCell ref="D1:F1"/>
    <mergeCell ref="D63:F63"/>
    <mergeCell ref="D106:F106"/>
    <mergeCell ref="B118:B119"/>
    <mergeCell ref="B120:B121"/>
    <mergeCell ref="L72:L73"/>
    <mergeCell ref="A107:D107"/>
    <mergeCell ref="A9:B9"/>
    <mergeCell ref="A114:B114"/>
    <mergeCell ref="L92:L93"/>
    <mergeCell ref="L98:L99"/>
    <mergeCell ref="L94:L95"/>
    <mergeCell ref="L96:L97"/>
    <mergeCell ref="L100:L101"/>
    <mergeCell ref="L102:L103"/>
    <mergeCell ref="L68:L69"/>
    <mergeCell ref="I64:K64"/>
    <mergeCell ref="L86:L87"/>
  </mergeCells>
  <phoneticPr fontId="5"/>
  <conditionalFormatting sqref="C75:G75 I75:K75">
    <cfRule type="expression" dxfId="114" priority="1" stopIfTrue="1">
      <formula>C74&lt;C75</formula>
    </cfRule>
  </conditionalFormatting>
  <conditionalFormatting sqref="C12:K12 C93:K93 C103:K103 C105:G105 I105:K105 C125:K125 C133:K133 C139:K139 C145:K145 C147:K147 C154:K154 C160:K160 C166:K166 C168:K168">
    <cfRule type="expression" dxfId="113" priority="16" stopIfTrue="1">
      <formula>C11&lt;C12</formula>
    </cfRule>
  </conditionalFormatting>
  <conditionalFormatting sqref="C14:K14 C16:K16 C18:K18 C20:K20 C22:K22 C24:K24 C26:K26 C28:K28 C30:K30 C32:K32 C34:K34 C36:K36">
    <cfRule type="expression" dxfId="112" priority="15" stopIfTrue="1">
      <formula>C13&lt;C14</formula>
    </cfRule>
  </conditionalFormatting>
  <conditionalFormatting sqref="C38:K38 C40:K40 C42:K42 C44:K44 C46:K46 C48:K48 C50:K50 C52:K52 C54:K54 C56:K56 C58:K58 C60:K60 C62:K62">
    <cfRule type="expression" dxfId="111" priority="14" stopIfTrue="1">
      <formula>C37&lt;C38</formula>
    </cfRule>
  </conditionalFormatting>
  <conditionalFormatting sqref="C73:K73">
    <cfRule type="expression" dxfId="110" priority="13" stopIfTrue="1">
      <formula>C72&lt;C73</formula>
    </cfRule>
  </conditionalFormatting>
  <conditionalFormatting sqref="C77:K77 C79:K79">
    <cfRule type="expression" dxfId="109" priority="12" stopIfTrue="1">
      <formula>C76&lt;C77</formula>
    </cfRule>
  </conditionalFormatting>
  <conditionalFormatting sqref="C83:K83 C85:K85">
    <cfRule type="expression" dxfId="108" priority="11" stopIfTrue="1">
      <formula>C82&lt;C83</formula>
    </cfRule>
  </conditionalFormatting>
  <conditionalFormatting sqref="C89:K89 C91:K91">
    <cfRule type="expression" dxfId="107" priority="10" stopIfTrue="1">
      <formula>C88&lt;C89</formula>
    </cfRule>
  </conditionalFormatting>
  <conditionalFormatting sqref="C95:K95 C97:K97 C99:K99 C101:K101">
    <cfRule type="expression" dxfId="106" priority="9" stopIfTrue="1">
      <formula>C94&lt;C95</formula>
    </cfRule>
  </conditionalFormatting>
  <conditionalFormatting sqref="C117:K117 C119:K119 C121:K121 C123:K123">
    <cfRule type="expression" dxfId="105" priority="8" stopIfTrue="1">
      <formula>C116&lt;C117</formula>
    </cfRule>
  </conditionalFormatting>
  <conditionalFormatting sqref="C127:K127 C129:K129 C131:K131">
    <cfRule type="expression" dxfId="104" priority="7" stopIfTrue="1">
      <formula>C126&lt;C127</formula>
    </cfRule>
  </conditionalFormatting>
  <conditionalFormatting sqref="C135:K135 C137:K137">
    <cfRule type="expression" dxfId="103" priority="6" stopIfTrue="1">
      <formula>C134&lt;C135</formula>
    </cfRule>
  </conditionalFormatting>
  <conditionalFormatting sqref="C141:K141 C143:K143">
    <cfRule type="expression" dxfId="102" priority="5" stopIfTrue="1">
      <formula>C140&lt;C141</formula>
    </cfRule>
  </conditionalFormatting>
  <conditionalFormatting sqref="C150:K150 C152:K152">
    <cfRule type="expression" dxfId="101" priority="4" stopIfTrue="1">
      <formula>C149&lt;C150</formula>
    </cfRule>
  </conditionalFormatting>
  <conditionalFormatting sqref="C156:K156 C158:K158">
    <cfRule type="expression" dxfId="100" priority="3" stopIfTrue="1">
      <formula>C155&lt;C156</formula>
    </cfRule>
  </conditionalFormatting>
  <conditionalFormatting sqref="C162:K162 C164:K164">
    <cfRule type="expression" dxfId="99" priority="2" stopIfTrue="1">
      <formula>C161&lt;C162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7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62" max="16383" man="1"/>
    <brk id="1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A203"/>
  <sheetViews>
    <sheetView showZeros="0" zoomScaleNormal="100" zoomScaleSheetLayoutView="100" workbookViewId="0">
      <selection sqref="A1:B1"/>
    </sheetView>
  </sheetViews>
  <sheetFormatPr defaultRowHeight="13.5" x14ac:dyDescent="0.15"/>
  <cols>
    <col min="1" max="1" width="6.375" style="171" customWidth="1"/>
    <col min="2" max="2" width="8.375" style="171" customWidth="1"/>
    <col min="3" max="3" width="8.625" style="171" customWidth="1"/>
    <col min="4" max="5" width="7.375" style="171" customWidth="1"/>
    <col min="6" max="10" width="7.125" style="171" customWidth="1"/>
    <col min="11" max="11" width="6.875" style="171" customWidth="1"/>
    <col min="12" max="12" width="19.5" style="171" customWidth="1"/>
    <col min="13" max="16384" width="9" style="171"/>
  </cols>
  <sheetData>
    <row r="1" spans="1:24" s="238" customFormat="1" ht="17.25" customHeight="1" x14ac:dyDescent="0.15">
      <c r="A1" s="531" t="s">
        <v>0</v>
      </c>
      <c r="B1" s="531"/>
      <c r="C1" s="252" t="str">
        <f>市郡別合計!$B$1</f>
        <v>Ver.1.01</v>
      </c>
      <c r="D1" s="511" t="s">
        <v>348</v>
      </c>
      <c r="E1" s="511"/>
      <c r="F1" s="511"/>
      <c r="G1" s="415" t="s">
        <v>645</v>
      </c>
      <c r="H1" s="414"/>
      <c r="I1" s="414"/>
      <c r="J1" s="414"/>
      <c r="L1" s="351" t="str">
        <f>市郡別合計!$I$1</f>
        <v>2023/09/01 改定部数</v>
      </c>
      <c r="N1" s="413"/>
    </row>
    <row r="2" spans="1:24" s="238" customFormat="1" ht="13.5" customHeight="1" x14ac:dyDescent="0.15">
      <c r="A2" s="504" t="s">
        <v>260</v>
      </c>
      <c r="B2" s="505"/>
      <c r="C2" s="505"/>
      <c r="D2" s="506"/>
      <c r="E2" s="471" t="s">
        <v>255</v>
      </c>
      <c r="F2" s="472"/>
      <c r="G2" s="472"/>
      <c r="H2" s="473"/>
      <c r="I2" s="480" t="s">
        <v>285</v>
      </c>
      <c r="J2" s="481"/>
      <c r="K2" s="482"/>
      <c r="L2" s="353" t="s">
        <v>259</v>
      </c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</row>
    <row r="3" spans="1:24" s="238" customFormat="1" ht="13.5" customHeight="1" x14ac:dyDescent="0.15">
      <c r="A3" s="498">
        <f>市郡別合計!$A$3</f>
        <v>0</v>
      </c>
      <c r="B3" s="499"/>
      <c r="C3" s="499"/>
      <c r="D3" s="500"/>
      <c r="E3" s="525">
        <f>市郡別合計!$C$3</f>
        <v>0</v>
      </c>
      <c r="F3" s="526"/>
      <c r="G3" s="526"/>
      <c r="H3" s="527"/>
      <c r="I3" s="483">
        <f>市郡別合計!$F$3</f>
        <v>0</v>
      </c>
      <c r="J3" s="484"/>
      <c r="K3" s="485"/>
      <c r="L3" s="516">
        <f>市郡別合計!$I$3</f>
        <v>0</v>
      </c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</row>
    <row r="4" spans="1:24" s="238" customFormat="1" ht="13.5" customHeight="1" x14ac:dyDescent="0.15">
      <c r="A4" s="501"/>
      <c r="B4" s="502"/>
      <c r="C4" s="502"/>
      <c r="D4" s="503"/>
      <c r="E4" s="528"/>
      <c r="F4" s="529"/>
      <c r="G4" s="529"/>
      <c r="H4" s="530"/>
      <c r="I4" s="486"/>
      <c r="J4" s="487"/>
      <c r="K4" s="488"/>
      <c r="L4" s="517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</row>
    <row r="5" spans="1:24" s="238" customFormat="1" ht="13.5" customHeight="1" x14ac:dyDescent="0.15">
      <c r="A5" s="551" t="s">
        <v>261</v>
      </c>
      <c r="B5" s="552"/>
      <c r="C5" s="552"/>
      <c r="D5" s="552"/>
      <c r="E5" s="553"/>
      <c r="F5" s="489" t="s">
        <v>262</v>
      </c>
      <c r="G5" s="490"/>
      <c r="H5" s="490"/>
      <c r="I5" s="490"/>
      <c r="J5" s="491"/>
      <c r="K5" s="13" t="s">
        <v>257</v>
      </c>
      <c r="L5" s="354" t="s">
        <v>258</v>
      </c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</row>
    <row r="6" spans="1:24" s="238" customFormat="1" ht="13.5" customHeight="1" x14ac:dyDescent="0.15">
      <c r="A6" s="492">
        <f>市郡別合計!$A$6</f>
        <v>0</v>
      </c>
      <c r="B6" s="493"/>
      <c r="C6" s="493"/>
      <c r="D6" s="493"/>
      <c r="E6" s="494"/>
      <c r="F6" s="545">
        <f>市郡別合計!$D$6</f>
        <v>0</v>
      </c>
      <c r="G6" s="546"/>
      <c r="H6" s="546"/>
      <c r="I6" s="546"/>
      <c r="J6" s="547"/>
      <c r="K6" s="474">
        <f>市郡別合計!$G$6</f>
        <v>0</v>
      </c>
      <c r="L6" s="476">
        <f>市郡別合計!$H$6</f>
        <v>0</v>
      </c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</row>
    <row r="7" spans="1:24" s="238" customFormat="1" ht="13.5" customHeight="1" x14ac:dyDescent="0.15">
      <c r="A7" s="495"/>
      <c r="B7" s="496"/>
      <c r="C7" s="496"/>
      <c r="D7" s="496"/>
      <c r="E7" s="497"/>
      <c r="F7" s="548"/>
      <c r="G7" s="549"/>
      <c r="H7" s="549"/>
      <c r="I7" s="549"/>
      <c r="J7" s="550"/>
      <c r="K7" s="475"/>
      <c r="L7" s="477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ht="6.2" customHeight="1" x14ac:dyDescent="0.15">
      <c r="A8" s="26"/>
      <c r="B8" s="26"/>
      <c r="C8" s="27"/>
      <c r="D8" s="26"/>
      <c r="E8" s="26"/>
      <c r="F8" s="26"/>
      <c r="G8" s="26"/>
      <c r="H8" s="26"/>
      <c r="I8" s="28"/>
      <c r="J8" s="28"/>
      <c r="K8" s="28"/>
      <c r="L8" s="28"/>
    </row>
    <row r="9" spans="1:24" ht="13.5" customHeight="1" x14ac:dyDescent="0.15">
      <c r="A9" s="523" t="s">
        <v>1</v>
      </c>
      <c r="B9" s="524"/>
      <c r="C9" s="3" t="s">
        <v>2</v>
      </c>
      <c r="D9" s="4" t="s">
        <v>4</v>
      </c>
      <c r="E9" s="4" t="s">
        <v>7</v>
      </c>
      <c r="F9" s="4" t="s">
        <v>5</v>
      </c>
      <c r="G9" s="204" t="s">
        <v>6</v>
      </c>
      <c r="H9" s="4" t="s">
        <v>3</v>
      </c>
      <c r="I9" s="4" t="s">
        <v>8</v>
      </c>
      <c r="J9" s="4" t="s">
        <v>518</v>
      </c>
      <c r="K9" s="5" t="s">
        <v>9</v>
      </c>
      <c r="L9" s="5" t="s">
        <v>445</v>
      </c>
    </row>
    <row r="10" spans="1:24" s="238" customFormat="1" ht="24.95" customHeight="1" x14ac:dyDescent="0.15">
      <c r="A10" s="507" t="s">
        <v>411</v>
      </c>
      <c r="B10" s="508"/>
      <c r="H10" s="355"/>
      <c r="L10" s="356"/>
    </row>
    <row r="11" spans="1:24" ht="13.5" customHeight="1" x14ac:dyDescent="0.2">
      <c r="A11" s="23" t="s">
        <v>101</v>
      </c>
      <c r="B11" s="24" t="s">
        <v>535</v>
      </c>
      <c r="C11" s="115">
        <f t="shared" ref="C11:C36" si="0">SUM(D11:K11)</f>
        <v>1500</v>
      </c>
      <c r="D11" s="117">
        <v>1050</v>
      </c>
      <c r="E11" s="117"/>
      <c r="F11" s="117">
        <v>350</v>
      </c>
      <c r="G11" s="184"/>
      <c r="H11" s="117">
        <v>50</v>
      </c>
      <c r="I11" s="117"/>
      <c r="J11" s="117">
        <v>50</v>
      </c>
      <c r="K11" s="118"/>
      <c r="L11" s="564"/>
    </row>
    <row r="12" spans="1:24" ht="13.5" customHeight="1" x14ac:dyDescent="0.25">
      <c r="A12" s="352"/>
      <c r="B12" s="25"/>
      <c r="C12" s="119">
        <f t="shared" si="0"/>
        <v>0</v>
      </c>
      <c r="D12" s="163"/>
      <c r="E12" s="121"/>
      <c r="F12" s="163"/>
      <c r="G12" s="155"/>
      <c r="H12" s="163"/>
      <c r="I12" s="121"/>
      <c r="J12" s="163"/>
      <c r="K12" s="122"/>
      <c r="L12" s="565"/>
    </row>
    <row r="13" spans="1:24" ht="13.5" customHeight="1" x14ac:dyDescent="0.2">
      <c r="A13" s="352"/>
      <c r="B13" s="24" t="s">
        <v>282</v>
      </c>
      <c r="C13" s="115">
        <f t="shared" si="0"/>
        <v>2200</v>
      </c>
      <c r="D13" s="124"/>
      <c r="E13" s="124">
        <v>1350</v>
      </c>
      <c r="F13" s="124"/>
      <c r="G13" s="209">
        <v>800</v>
      </c>
      <c r="H13" s="124"/>
      <c r="I13" s="124">
        <v>50</v>
      </c>
      <c r="J13" s="124"/>
      <c r="K13" s="125"/>
      <c r="L13" s="564" t="s">
        <v>459</v>
      </c>
    </row>
    <row r="14" spans="1:24" ht="13.5" customHeight="1" x14ac:dyDescent="0.25">
      <c r="A14" s="352"/>
      <c r="B14" s="348"/>
      <c r="C14" s="119">
        <f t="shared" si="0"/>
        <v>0</v>
      </c>
      <c r="D14" s="126"/>
      <c r="E14" s="161"/>
      <c r="F14" s="126"/>
      <c r="G14" s="212"/>
      <c r="H14" s="126"/>
      <c r="I14" s="161"/>
      <c r="J14" s="126"/>
      <c r="K14" s="127"/>
      <c r="L14" s="565"/>
    </row>
    <row r="15" spans="1:24" ht="13.5" customHeight="1" x14ac:dyDescent="0.2">
      <c r="A15" s="512" t="s">
        <v>102</v>
      </c>
      <c r="B15" s="513"/>
      <c r="C15" s="131">
        <f t="shared" si="0"/>
        <v>3700</v>
      </c>
      <c r="D15" s="117">
        <f t="shared" ref="D15:K16" si="1">SUM(D11,D13)</f>
        <v>1050</v>
      </c>
      <c r="E15" s="117">
        <f>SUM(E11,E13)</f>
        <v>1350</v>
      </c>
      <c r="F15" s="117">
        <f t="shared" si="1"/>
        <v>350</v>
      </c>
      <c r="G15" s="184">
        <f t="shared" si="1"/>
        <v>800</v>
      </c>
      <c r="H15" s="117">
        <f>SUM(H11,H13)</f>
        <v>50</v>
      </c>
      <c r="I15" s="117">
        <f t="shared" si="1"/>
        <v>50</v>
      </c>
      <c r="J15" s="117">
        <f>SUM(J11,J13)</f>
        <v>50</v>
      </c>
      <c r="K15" s="118">
        <f t="shared" si="1"/>
        <v>0</v>
      </c>
      <c r="L15" s="564"/>
    </row>
    <row r="16" spans="1:24" ht="13.5" customHeight="1" x14ac:dyDescent="0.25">
      <c r="A16" s="514"/>
      <c r="B16" s="515"/>
      <c r="C16" s="129">
        <f t="shared" si="0"/>
        <v>0</v>
      </c>
      <c r="D16" s="121">
        <f t="shared" si="1"/>
        <v>0</v>
      </c>
      <c r="E16" s="121">
        <f>SUM(E12,E14)</f>
        <v>0</v>
      </c>
      <c r="F16" s="121">
        <f t="shared" si="1"/>
        <v>0</v>
      </c>
      <c r="G16" s="155">
        <f t="shared" si="1"/>
        <v>0</v>
      </c>
      <c r="H16" s="121">
        <f>SUM(H12,H14)</f>
        <v>0</v>
      </c>
      <c r="I16" s="121">
        <f t="shared" si="1"/>
        <v>0</v>
      </c>
      <c r="J16" s="121">
        <f>SUM(J12,J14)</f>
        <v>0</v>
      </c>
      <c r="K16" s="122">
        <f t="shared" si="1"/>
        <v>0</v>
      </c>
      <c r="L16" s="565"/>
    </row>
    <row r="17" spans="1:12" ht="13.5" customHeight="1" x14ac:dyDescent="0.2">
      <c r="A17" s="178" t="s">
        <v>103</v>
      </c>
      <c r="B17" s="395" t="s">
        <v>104</v>
      </c>
      <c r="C17" s="131">
        <f t="shared" si="0"/>
        <v>11000</v>
      </c>
      <c r="D17" s="137">
        <f>SUM(D19,D21,D23,D25)</f>
        <v>8950</v>
      </c>
      <c r="E17" s="137"/>
      <c r="F17" s="137"/>
      <c r="G17" s="215"/>
      <c r="H17" s="124">
        <f>SUM(H19,H21,H23,H25)</f>
        <v>1800</v>
      </c>
      <c r="I17" s="137"/>
      <c r="J17" s="137">
        <f>SUM(J19,J21,J23,J25)</f>
        <v>250</v>
      </c>
      <c r="K17" s="125"/>
      <c r="L17" s="564"/>
    </row>
    <row r="18" spans="1:12" ht="13.5" customHeight="1" x14ac:dyDescent="0.25">
      <c r="A18" s="20"/>
      <c r="B18" s="396"/>
      <c r="C18" s="139">
        <f t="shared" si="0"/>
        <v>0</v>
      </c>
      <c r="D18" s="144">
        <f>SUM(D20,D22,D24,D26)</f>
        <v>0</v>
      </c>
      <c r="E18" s="144"/>
      <c r="F18" s="144"/>
      <c r="G18" s="217"/>
      <c r="H18" s="144">
        <f>SUM(H20,H22,H24,H26)</f>
        <v>0</v>
      </c>
      <c r="I18" s="144"/>
      <c r="J18" s="144">
        <f>SUM(J20,J22,J24,J26)</f>
        <v>0</v>
      </c>
      <c r="K18" s="145"/>
      <c r="L18" s="565"/>
    </row>
    <row r="19" spans="1:12" ht="13.5" customHeight="1" x14ac:dyDescent="0.2">
      <c r="A19" s="352"/>
      <c r="B19" s="397" t="s">
        <v>420</v>
      </c>
      <c r="C19" s="131">
        <f t="shared" si="0"/>
        <v>5450</v>
      </c>
      <c r="D19" s="124">
        <v>4300</v>
      </c>
      <c r="E19" s="124"/>
      <c r="F19" s="124"/>
      <c r="G19" s="209"/>
      <c r="H19" s="124">
        <v>1050</v>
      </c>
      <c r="I19" s="124"/>
      <c r="J19" s="124">
        <v>100</v>
      </c>
      <c r="K19" s="125"/>
      <c r="L19" s="564"/>
    </row>
    <row r="20" spans="1:12" ht="13.5" customHeight="1" x14ac:dyDescent="0.25">
      <c r="A20" s="352"/>
      <c r="B20" s="348"/>
      <c r="C20" s="129">
        <f t="shared" si="0"/>
        <v>0</v>
      </c>
      <c r="D20" s="161"/>
      <c r="E20" s="126"/>
      <c r="F20" s="126"/>
      <c r="G20" s="210"/>
      <c r="H20" s="161"/>
      <c r="I20" s="126"/>
      <c r="J20" s="161"/>
      <c r="K20" s="127"/>
      <c r="L20" s="565"/>
    </row>
    <row r="21" spans="1:12" ht="13.5" customHeight="1" x14ac:dyDescent="0.2">
      <c r="A21" s="352"/>
      <c r="B21" s="398" t="s">
        <v>421</v>
      </c>
      <c r="C21" s="131">
        <f t="shared" si="0"/>
        <v>1400</v>
      </c>
      <c r="D21" s="117">
        <v>1200</v>
      </c>
      <c r="E21" s="117"/>
      <c r="F21" s="117"/>
      <c r="G21" s="184"/>
      <c r="H21" s="117">
        <v>150</v>
      </c>
      <c r="I21" s="117"/>
      <c r="J21" s="117">
        <v>50</v>
      </c>
      <c r="K21" s="118"/>
      <c r="L21" s="564" t="s">
        <v>481</v>
      </c>
    </row>
    <row r="22" spans="1:12" ht="13.5" customHeight="1" x14ac:dyDescent="0.25">
      <c r="A22" s="352"/>
      <c r="B22" s="399"/>
      <c r="C22" s="129">
        <f t="shared" si="0"/>
        <v>0</v>
      </c>
      <c r="D22" s="163"/>
      <c r="E22" s="121"/>
      <c r="F22" s="121"/>
      <c r="G22" s="155"/>
      <c r="H22" s="163"/>
      <c r="I22" s="121"/>
      <c r="J22" s="163"/>
      <c r="K22" s="122"/>
      <c r="L22" s="565"/>
    </row>
    <row r="23" spans="1:12" ht="13.5" customHeight="1" x14ac:dyDescent="0.2">
      <c r="A23" s="352"/>
      <c r="B23" s="398" t="s">
        <v>422</v>
      </c>
      <c r="C23" s="131">
        <f t="shared" si="0"/>
        <v>2250</v>
      </c>
      <c r="D23" s="124">
        <v>1900</v>
      </c>
      <c r="E23" s="124"/>
      <c r="F23" s="124"/>
      <c r="G23" s="209"/>
      <c r="H23" s="124">
        <v>300</v>
      </c>
      <c r="I23" s="124"/>
      <c r="J23" s="124">
        <v>50</v>
      </c>
      <c r="K23" s="125"/>
      <c r="L23" s="564"/>
    </row>
    <row r="24" spans="1:12" ht="13.5" customHeight="1" x14ac:dyDescent="0.25">
      <c r="A24" s="352"/>
      <c r="B24" s="399"/>
      <c r="C24" s="129">
        <f t="shared" si="0"/>
        <v>0</v>
      </c>
      <c r="D24" s="161"/>
      <c r="E24" s="126"/>
      <c r="F24" s="126"/>
      <c r="G24" s="210"/>
      <c r="H24" s="161"/>
      <c r="I24" s="126"/>
      <c r="J24" s="161"/>
      <c r="K24" s="127"/>
      <c r="L24" s="565"/>
    </row>
    <row r="25" spans="1:12" ht="13.5" customHeight="1" x14ac:dyDescent="0.2">
      <c r="A25" s="352"/>
      <c r="B25" s="398" t="s">
        <v>423</v>
      </c>
      <c r="C25" s="131">
        <f t="shared" si="0"/>
        <v>1900</v>
      </c>
      <c r="D25" s="117">
        <v>1550</v>
      </c>
      <c r="E25" s="117"/>
      <c r="F25" s="117"/>
      <c r="G25" s="184"/>
      <c r="H25" s="117">
        <v>300</v>
      </c>
      <c r="I25" s="117"/>
      <c r="J25" s="117">
        <v>50</v>
      </c>
      <c r="K25" s="118"/>
      <c r="L25" s="564"/>
    </row>
    <row r="26" spans="1:12" ht="13.5" customHeight="1" x14ac:dyDescent="0.25">
      <c r="A26" s="352"/>
      <c r="B26" s="399"/>
      <c r="C26" s="129">
        <f t="shared" si="0"/>
        <v>0</v>
      </c>
      <c r="D26" s="163"/>
      <c r="E26" s="121"/>
      <c r="F26" s="121"/>
      <c r="G26" s="155"/>
      <c r="H26" s="163"/>
      <c r="I26" s="121"/>
      <c r="J26" s="163"/>
      <c r="K26" s="122"/>
      <c r="L26" s="565"/>
    </row>
    <row r="27" spans="1:12" ht="13.5" customHeight="1" x14ac:dyDescent="0.2">
      <c r="A27" s="352"/>
      <c r="B27" s="13" t="s">
        <v>105</v>
      </c>
      <c r="C27" s="131">
        <f t="shared" si="0"/>
        <v>1550</v>
      </c>
      <c r="D27" s="117">
        <v>1350</v>
      </c>
      <c r="E27" s="117"/>
      <c r="F27" s="117"/>
      <c r="G27" s="184"/>
      <c r="H27" s="117">
        <v>150</v>
      </c>
      <c r="I27" s="117"/>
      <c r="J27" s="117">
        <v>50</v>
      </c>
      <c r="K27" s="118"/>
      <c r="L27" s="564"/>
    </row>
    <row r="28" spans="1:12" ht="13.5" customHeight="1" x14ac:dyDescent="0.25">
      <c r="A28" s="352"/>
      <c r="B28" s="400" t="s">
        <v>229</v>
      </c>
      <c r="C28" s="129">
        <f t="shared" si="0"/>
        <v>0</v>
      </c>
      <c r="D28" s="163"/>
      <c r="E28" s="121"/>
      <c r="F28" s="121"/>
      <c r="G28" s="155"/>
      <c r="H28" s="163"/>
      <c r="I28" s="121"/>
      <c r="J28" s="163"/>
      <c r="K28" s="122"/>
      <c r="L28" s="565"/>
    </row>
    <row r="29" spans="1:12" ht="13.5" customHeight="1" x14ac:dyDescent="0.2">
      <c r="A29" s="352"/>
      <c r="B29" s="13" t="s">
        <v>106</v>
      </c>
      <c r="C29" s="131">
        <f t="shared" si="0"/>
        <v>3500</v>
      </c>
      <c r="D29" s="124"/>
      <c r="E29" s="124">
        <v>1500</v>
      </c>
      <c r="F29" s="124">
        <v>1950</v>
      </c>
      <c r="G29" s="209"/>
      <c r="H29" s="124"/>
      <c r="I29" s="124"/>
      <c r="J29" s="124"/>
      <c r="K29" s="125">
        <v>50</v>
      </c>
      <c r="L29" s="564" t="s">
        <v>545</v>
      </c>
    </row>
    <row r="30" spans="1:12" ht="13.5" customHeight="1" x14ac:dyDescent="0.25">
      <c r="A30" s="352"/>
      <c r="B30" s="348"/>
      <c r="C30" s="129">
        <f t="shared" si="0"/>
        <v>0</v>
      </c>
      <c r="D30" s="126"/>
      <c r="E30" s="161"/>
      <c r="F30" s="161"/>
      <c r="G30" s="210"/>
      <c r="H30" s="126"/>
      <c r="I30" s="126"/>
      <c r="J30" s="126"/>
      <c r="K30" s="164"/>
      <c r="L30" s="565"/>
    </row>
    <row r="31" spans="1:12" ht="13.5" customHeight="1" x14ac:dyDescent="0.2">
      <c r="A31" s="352"/>
      <c r="B31" s="13" t="s">
        <v>107</v>
      </c>
      <c r="C31" s="131">
        <f t="shared" si="0"/>
        <v>2000</v>
      </c>
      <c r="D31" s="117"/>
      <c r="E31" s="117">
        <v>800</v>
      </c>
      <c r="F31" s="117">
        <v>1200</v>
      </c>
      <c r="G31" s="184"/>
      <c r="H31" s="117"/>
      <c r="I31" s="117"/>
      <c r="J31" s="117"/>
      <c r="K31" s="118"/>
      <c r="L31" s="564" t="s">
        <v>497</v>
      </c>
    </row>
    <row r="32" spans="1:12" ht="13.5" customHeight="1" x14ac:dyDescent="0.25">
      <c r="A32" s="352"/>
      <c r="B32" s="348"/>
      <c r="C32" s="129">
        <f t="shared" si="0"/>
        <v>0</v>
      </c>
      <c r="D32" s="121"/>
      <c r="E32" s="163"/>
      <c r="F32" s="163"/>
      <c r="G32" s="155"/>
      <c r="H32" s="121"/>
      <c r="I32" s="121"/>
      <c r="J32" s="121"/>
      <c r="K32" s="122"/>
      <c r="L32" s="565"/>
    </row>
    <row r="33" spans="1:12" ht="13.5" customHeight="1" x14ac:dyDescent="0.2">
      <c r="A33" s="352"/>
      <c r="B33" s="374" t="s">
        <v>5</v>
      </c>
      <c r="C33" s="131">
        <f t="shared" si="0"/>
        <v>2150</v>
      </c>
      <c r="D33" s="117"/>
      <c r="E33" s="117">
        <v>750</v>
      </c>
      <c r="F33" s="117">
        <v>1400</v>
      </c>
      <c r="G33" s="184"/>
      <c r="H33" s="117"/>
      <c r="I33" s="117"/>
      <c r="J33" s="117"/>
      <c r="K33" s="118"/>
      <c r="L33" s="564" t="s">
        <v>543</v>
      </c>
    </row>
    <row r="34" spans="1:12" ht="13.5" customHeight="1" x14ac:dyDescent="0.25">
      <c r="A34" s="352"/>
      <c r="B34" s="400" t="s">
        <v>229</v>
      </c>
      <c r="C34" s="129">
        <f t="shared" si="0"/>
        <v>0</v>
      </c>
      <c r="D34" s="121"/>
      <c r="E34" s="163"/>
      <c r="F34" s="163"/>
      <c r="G34" s="155"/>
      <c r="H34" s="121"/>
      <c r="I34" s="121"/>
      <c r="J34" s="121"/>
      <c r="K34" s="122"/>
      <c r="L34" s="565"/>
    </row>
    <row r="35" spans="1:12" ht="13.5" customHeight="1" x14ac:dyDescent="0.2">
      <c r="A35" s="352"/>
      <c r="B35" s="13" t="s">
        <v>108</v>
      </c>
      <c r="C35" s="131">
        <f t="shared" si="0"/>
        <v>3500</v>
      </c>
      <c r="D35" s="117"/>
      <c r="E35" s="117">
        <v>1950</v>
      </c>
      <c r="F35" s="117"/>
      <c r="G35" s="184">
        <v>1250</v>
      </c>
      <c r="H35" s="117"/>
      <c r="I35" s="117">
        <v>300</v>
      </c>
      <c r="J35" s="117"/>
      <c r="K35" s="118"/>
      <c r="L35" s="564" t="s">
        <v>526</v>
      </c>
    </row>
    <row r="36" spans="1:12" ht="13.5" customHeight="1" x14ac:dyDescent="0.25">
      <c r="A36" s="352"/>
      <c r="B36" s="348"/>
      <c r="C36" s="129">
        <f t="shared" si="0"/>
        <v>0</v>
      </c>
      <c r="D36" s="121"/>
      <c r="E36" s="163"/>
      <c r="F36" s="121"/>
      <c r="G36" s="211"/>
      <c r="H36" s="121"/>
      <c r="I36" s="163"/>
      <c r="J36" s="121"/>
      <c r="K36" s="122"/>
      <c r="L36" s="565"/>
    </row>
    <row r="37" spans="1:12" ht="13.5" customHeight="1" x14ac:dyDescent="0.2">
      <c r="A37" s="352"/>
      <c r="B37" s="13" t="s">
        <v>109</v>
      </c>
      <c r="C37" s="131">
        <f t="shared" ref="C37:C52" si="2">SUM(D37:K37)</f>
        <v>2250</v>
      </c>
      <c r="D37" s="117"/>
      <c r="E37" s="117">
        <v>1350</v>
      </c>
      <c r="F37" s="117"/>
      <c r="G37" s="184">
        <v>750</v>
      </c>
      <c r="H37" s="117"/>
      <c r="I37" s="117">
        <v>150</v>
      </c>
      <c r="J37" s="117"/>
      <c r="K37" s="118"/>
      <c r="L37" s="564" t="s">
        <v>527</v>
      </c>
    </row>
    <row r="38" spans="1:12" ht="13.5" customHeight="1" x14ac:dyDescent="0.25">
      <c r="A38" s="352"/>
      <c r="B38" s="348"/>
      <c r="C38" s="129">
        <f t="shared" si="2"/>
        <v>0</v>
      </c>
      <c r="D38" s="121"/>
      <c r="E38" s="163"/>
      <c r="F38" s="121"/>
      <c r="G38" s="211"/>
      <c r="H38" s="121"/>
      <c r="I38" s="163"/>
      <c r="J38" s="121"/>
      <c r="K38" s="122"/>
      <c r="L38" s="565"/>
    </row>
    <row r="39" spans="1:12" ht="13.5" customHeight="1" x14ac:dyDescent="0.2">
      <c r="A39" s="352"/>
      <c r="B39" s="539" t="s">
        <v>226</v>
      </c>
      <c r="C39" s="131">
        <f t="shared" si="2"/>
        <v>2100</v>
      </c>
      <c r="D39" s="124"/>
      <c r="E39" s="124">
        <v>1100</v>
      </c>
      <c r="F39" s="124"/>
      <c r="G39" s="209">
        <v>800</v>
      </c>
      <c r="H39" s="124"/>
      <c r="I39" s="124">
        <v>200</v>
      </c>
      <c r="J39" s="124"/>
      <c r="K39" s="125"/>
      <c r="L39" s="564"/>
    </row>
    <row r="40" spans="1:12" ht="13.5" customHeight="1" x14ac:dyDescent="0.25">
      <c r="A40" s="352"/>
      <c r="B40" s="554"/>
      <c r="C40" s="129">
        <f t="shared" si="2"/>
        <v>0</v>
      </c>
      <c r="D40" s="126"/>
      <c r="E40" s="161"/>
      <c r="F40" s="126"/>
      <c r="G40" s="212"/>
      <c r="H40" s="126"/>
      <c r="I40" s="161"/>
      <c r="J40" s="126"/>
      <c r="K40" s="127"/>
      <c r="L40" s="565"/>
    </row>
    <row r="41" spans="1:12" ht="13.5" customHeight="1" x14ac:dyDescent="0.2">
      <c r="A41" s="512" t="s">
        <v>110</v>
      </c>
      <c r="B41" s="513"/>
      <c r="C41" s="131">
        <f>SUM(C17,C27,C29,C31,C33,C35,C37,C39)</f>
        <v>28050</v>
      </c>
      <c r="D41" s="117">
        <f t="shared" ref="D41:K41" si="3">SUM(D17,D27,D29,D31,D33,D35,D37,D39)</f>
        <v>10300</v>
      </c>
      <c r="E41" s="117">
        <f t="shared" si="3"/>
        <v>7450</v>
      </c>
      <c r="F41" s="117">
        <f t="shared" si="3"/>
        <v>4550</v>
      </c>
      <c r="G41" s="184">
        <f t="shared" si="3"/>
        <v>2800</v>
      </c>
      <c r="H41" s="117">
        <f t="shared" si="3"/>
        <v>1950</v>
      </c>
      <c r="I41" s="117">
        <f t="shared" si="3"/>
        <v>650</v>
      </c>
      <c r="J41" s="117">
        <f t="shared" si="3"/>
        <v>300</v>
      </c>
      <c r="K41" s="118">
        <f t="shared" si="3"/>
        <v>50</v>
      </c>
      <c r="L41" s="564"/>
    </row>
    <row r="42" spans="1:12" ht="13.5" customHeight="1" x14ac:dyDescent="0.25">
      <c r="A42" s="514"/>
      <c r="B42" s="515"/>
      <c r="C42" s="129">
        <f>SUM(C18,C28,C30,C32,C34,C36,C38,C40)</f>
        <v>0</v>
      </c>
      <c r="D42" s="121">
        <f t="shared" ref="D42:K42" si="4">SUM(D18,D28,D30,D32,D34,D36,D38,D40)</f>
        <v>0</v>
      </c>
      <c r="E42" s="121">
        <f t="shared" si="4"/>
        <v>0</v>
      </c>
      <c r="F42" s="121">
        <f t="shared" si="4"/>
        <v>0</v>
      </c>
      <c r="G42" s="155">
        <f t="shared" si="4"/>
        <v>0</v>
      </c>
      <c r="H42" s="121">
        <f t="shared" si="4"/>
        <v>0</v>
      </c>
      <c r="I42" s="121">
        <f t="shared" si="4"/>
        <v>0</v>
      </c>
      <c r="J42" s="121">
        <f t="shared" si="4"/>
        <v>0</v>
      </c>
      <c r="K42" s="122">
        <f t="shared" si="4"/>
        <v>0</v>
      </c>
      <c r="L42" s="565"/>
    </row>
    <row r="43" spans="1:12" ht="13.5" customHeight="1" x14ac:dyDescent="0.2">
      <c r="A43" s="23" t="s">
        <v>111</v>
      </c>
      <c r="B43" s="13" t="s">
        <v>460</v>
      </c>
      <c r="C43" s="131">
        <f t="shared" si="2"/>
        <v>2700</v>
      </c>
      <c r="D43" s="117">
        <v>2300</v>
      </c>
      <c r="E43" s="117"/>
      <c r="F43" s="117"/>
      <c r="G43" s="184"/>
      <c r="H43" s="117">
        <v>250</v>
      </c>
      <c r="I43" s="117">
        <v>100</v>
      </c>
      <c r="J43" s="117">
        <v>50</v>
      </c>
      <c r="K43" s="118"/>
      <c r="L43" s="564"/>
    </row>
    <row r="44" spans="1:12" ht="13.5" customHeight="1" x14ac:dyDescent="0.25">
      <c r="A44" s="29"/>
      <c r="B44" s="348"/>
      <c r="C44" s="129">
        <f t="shared" si="2"/>
        <v>0</v>
      </c>
      <c r="D44" s="163"/>
      <c r="E44" s="121"/>
      <c r="F44" s="121"/>
      <c r="G44" s="155"/>
      <c r="H44" s="163"/>
      <c r="I44" s="163"/>
      <c r="J44" s="163"/>
      <c r="K44" s="122"/>
      <c r="L44" s="565"/>
    </row>
    <row r="45" spans="1:12" ht="13.5" customHeight="1" x14ac:dyDescent="0.2">
      <c r="A45" s="352" t="s">
        <v>112</v>
      </c>
      <c r="B45" s="13" t="s">
        <v>595</v>
      </c>
      <c r="C45" s="131">
        <f t="shared" si="2"/>
        <v>3450</v>
      </c>
      <c r="D45" s="117">
        <v>3000</v>
      </c>
      <c r="E45" s="117"/>
      <c r="F45" s="117"/>
      <c r="G45" s="184"/>
      <c r="H45" s="117">
        <v>450</v>
      </c>
      <c r="I45" s="117"/>
      <c r="J45" s="117"/>
      <c r="K45" s="118"/>
      <c r="L45" s="564"/>
    </row>
    <row r="46" spans="1:12" ht="13.5" customHeight="1" x14ac:dyDescent="0.25">
      <c r="A46" s="352"/>
      <c r="B46" s="348"/>
      <c r="C46" s="129">
        <f t="shared" si="2"/>
        <v>0</v>
      </c>
      <c r="D46" s="163"/>
      <c r="E46" s="121"/>
      <c r="F46" s="121"/>
      <c r="G46" s="155"/>
      <c r="H46" s="163"/>
      <c r="I46" s="121"/>
      <c r="J46" s="121"/>
      <c r="K46" s="122"/>
      <c r="L46" s="565"/>
    </row>
    <row r="47" spans="1:12" ht="13.5" customHeight="1" x14ac:dyDescent="0.2">
      <c r="A47" s="352"/>
      <c r="B47" s="13" t="s">
        <v>113</v>
      </c>
      <c r="C47" s="131">
        <f t="shared" si="2"/>
        <v>2300</v>
      </c>
      <c r="D47" s="124"/>
      <c r="E47" s="124">
        <v>1000</v>
      </c>
      <c r="F47" s="124">
        <v>1250</v>
      </c>
      <c r="G47" s="209"/>
      <c r="H47" s="124"/>
      <c r="I47" s="124"/>
      <c r="J47" s="124">
        <v>50</v>
      </c>
      <c r="K47" s="125"/>
      <c r="L47" s="564" t="s">
        <v>544</v>
      </c>
    </row>
    <row r="48" spans="1:12" ht="13.5" customHeight="1" x14ac:dyDescent="0.25">
      <c r="A48" s="352"/>
      <c r="B48" s="348"/>
      <c r="C48" s="129">
        <f t="shared" si="2"/>
        <v>0</v>
      </c>
      <c r="D48" s="126">
        <v>0</v>
      </c>
      <c r="E48" s="161"/>
      <c r="F48" s="161"/>
      <c r="G48" s="210"/>
      <c r="H48" s="126"/>
      <c r="I48" s="126"/>
      <c r="J48" s="161"/>
      <c r="K48" s="127"/>
      <c r="L48" s="565"/>
    </row>
    <row r="49" spans="1:24" ht="13.5" customHeight="1" x14ac:dyDescent="0.2">
      <c r="A49" s="352"/>
      <c r="B49" s="13" t="s">
        <v>522</v>
      </c>
      <c r="C49" s="131">
        <f t="shared" si="2"/>
        <v>4650</v>
      </c>
      <c r="D49" s="117"/>
      <c r="E49" s="117">
        <v>3200</v>
      </c>
      <c r="F49" s="117"/>
      <c r="G49" s="184">
        <v>1250</v>
      </c>
      <c r="H49" s="117"/>
      <c r="I49" s="117">
        <v>200</v>
      </c>
      <c r="J49" s="117"/>
      <c r="K49" s="118"/>
      <c r="L49" s="564" t="s">
        <v>459</v>
      </c>
    </row>
    <row r="50" spans="1:24" ht="13.5" customHeight="1" x14ac:dyDescent="0.25">
      <c r="A50" s="352"/>
      <c r="B50" s="348"/>
      <c r="C50" s="129">
        <f t="shared" si="2"/>
        <v>0</v>
      </c>
      <c r="D50" s="121"/>
      <c r="E50" s="163"/>
      <c r="F50" s="121">
        <v>0</v>
      </c>
      <c r="G50" s="211"/>
      <c r="H50" s="121"/>
      <c r="I50" s="163"/>
      <c r="J50" s="121">
        <v>0</v>
      </c>
      <c r="K50" s="122"/>
      <c r="L50" s="565"/>
    </row>
    <row r="51" spans="1:24" ht="13.5" customHeight="1" x14ac:dyDescent="0.2">
      <c r="A51" s="512" t="s">
        <v>114</v>
      </c>
      <c r="B51" s="513"/>
      <c r="C51" s="131">
        <f t="shared" si="2"/>
        <v>10400</v>
      </c>
      <c r="D51" s="117">
        <f t="shared" ref="D51:K52" si="5">SUM(D45,D47,D49)</f>
        <v>3000</v>
      </c>
      <c r="E51" s="117">
        <f t="shared" si="5"/>
        <v>4200</v>
      </c>
      <c r="F51" s="117">
        <f t="shared" si="5"/>
        <v>1250</v>
      </c>
      <c r="G51" s="184">
        <f t="shared" si="5"/>
        <v>1250</v>
      </c>
      <c r="H51" s="117">
        <f t="shared" si="5"/>
        <v>450</v>
      </c>
      <c r="I51" s="117">
        <f t="shared" si="5"/>
        <v>200</v>
      </c>
      <c r="J51" s="117">
        <f t="shared" si="5"/>
        <v>50</v>
      </c>
      <c r="K51" s="118">
        <f t="shared" si="5"/>
        <v>0</v>
      </c>
      <c r="L51" s="564"/>
    </row>
    <row r="52" spans="1:24" ht="13.5" customHeight="1" x14ac:dyDescent="0.25">
      <c r="A52" s="514"/>
      <c r="B52" s="515"/>
      <c r="C52" s="129">
        <f t="shared" si="2"/>
        <v>0</v>
      </c>
      <c r="D52" s="140">
        <f t="shared" si="5"/>
        <v>0</v>
      </c>
      <c r="E52" s="140">
        <f t="shared" si="5"/>
        <v>0</v>
      </c>
      <c r="F52" s="140">
        <f t="shared" si="5"/>
        <v>0</v>
      </c>
      <c r="G52" s="153">
        <f t="shared" si="5"/>
        <v>0</v>
      </c>
      <c r="H52" s="121">
        <f t="shared" si="5"/>
        <v>0</v>
      </c>
      <c r="I52" s="140">
        <f t="shared" si="5"/>
        <v>0</v>
      </c>
      <c r="J52" s="140">
        <f t="shared" si="5"/>
        <v>0</v>
      </c>
      <c r="K52" s="141">
        <f t="shared" si="5"/>
        <v>0</v>
      </c>
      <c r="L52" s="565"/>
    </row>
    <row r="53" spans="1:24" ht="15" customHeight="1" x14ac:dyDescent="0.15">
      <c r="A53" s="531" t="s">
        <v>0</v>
      </c>
      <c r="B53" s="531"/>
      <c r="C53" s="252" t="str">
        <f>市郡別合計!$B$1</f>
        <v>Ver.1.01</v>
      </c>
      <c r="D53" s="511" t="s">
        <v>346</v>
      </c>
      <c r="E53" s="511"/>
      <c r="F53" s="511"/>
      <c r="G53" s="415" t="s">
        <v>645</v>
      </c>
      <c r="H53" s="414"/>
      <c r="I53" s="414"/>
      <c r="J53" s="414"/>
      <c r="K53" s="238"/>
      <c r="L53" s="351" t="str">
        <f>市郡別合計!$I$1</f>
        <v>2023/09/01 改定部数</v>
      </c>
      <c r="N53" s="413"/>
    </row>
    <row r="54" spans="1:24" s="238" customFormat="1" ht="13.5" customHeight="1" x14ac:dyDescent="0.15">
      <c r="A54" s="504" t="s">
        <v>260</v>
      </c>
      <c r="B54" s="505"/>
      <c r="C54" s="505"/>
      <c r="D54" s="506"/>
      <c r="E54" s="471" t="s">
        <v>255</v>
      </c>
      <c r="F54" s="472"/>
      <c r="G54" s="472"/>
      <c r="H54" s="473"/>
      <c r="I54" s="480" t="s">
        <v>285</v>
      </c>
      <c r="J54" s="481"/>
      <c r="K54" s="482"/>
      <c r="L54" s="353" t="s">
        <v>259</v>
      </c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</row>
    <row r="55" spans="1:24" s="238" customFormat="1" ht="13.5" customHeight="1" x14ac:dyDescent="0.15">
      <c r="A55" s="498">
        <f>市郡別合計!$A$3</f>
        <v>0</v>
      </c>
      <c r="B55" s="499"/>
      <c r="C55" s="499"/>
      <c r="D55" s="500"/>
      <c r="E55" s="525">
        <f>市郡別合計!$C$3</f>
        <v>0</v>
      </c>
      <c r="F55" s="526"/>
      <c r="G55" s="526"/>
      <c r="H55" s="527"/>
      <c r="I55" s="483">
        <f>市郡別合計!$F$3</f>
        <v>0</v>
      </c>
      <c r="J55" s="484"/>
      <c r="K55" s="485"/>
      <c r="L55" s="516">
        <f>市郡別合計!$I$3</f>
        <v>0</v>
      </c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</row>
    <row r="56" spans="1:24" s="238" customFormat="1" ht="13.5" customHeight="1" x14ac:dyDescent="0.15">
      <c r="A56" s="501"/>
      <c r="B56" s="502"/>
      <c r="C56" s="502"/>
      <c r="D56" s="503"/>
      <c r="E56" s="528"/>
      <c r="F56" s="529"/>
      <c r="G56" s="529"/>
      <c r="H56" s="530"/>
      <c r="I56" s="486"/>
      <c r="J56" s="487"/>
      <c r="K56" s="488"/>
      <c r="L56" s="517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</row>
    <row r="57" spans="1:24" s="238" customFormat="1" ht="13.5" customHeight="1" x14ac:dyDescent="0.15">
      <c r="A57" s="551" t="s">
        <v>261</v>
      </c>
      <c r="B57" s="552"/>
      <c r="C57" s="552"/>
      <c r="D57" s="552"/>
      <c r="E57" s="553"/>
      <c r="F57" s="489" t="s">
        <v>262</v>
      </c>
      <c r="G57" s="490"/>
      <c r="H57" s="490"/>
      <c r="I57" s="490"/>
      <c r="J57" s="491"/>
      <c r="K57" s="13" t="s">
        <v>257</v>
      </c>
      <c r="L57" s="354" t="s">
        <v>258</v>
      </c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</row>
    <row r="58" spans="1:24" s="238" customFormat="1" ht="13.5" customHeight="1" x14ac:dyDescent="0.15">
      <c r="A58" s="492">
        <f>市郡別合計!$A$6</f>
        <v>0</v>
      </c>
      <c r="B58" s="493"/>
      <c r="C58" s="493"/>
      <c r="D58" s="493"/>
      <c r="E58" s="494"/>
      <c r="F58" s="545">
        <f>市郡別合計!$D$6</f>
        <v>0</v>
      </c>
      <c r="G58" s="546"/>
      <c r="H58" s="546"/>
      <c r="I58" s="546"/>
      <c r="J58" s="547"/>
      <c r="K58" s="474">
        <f>市郡別合計!$G$6</f>
        <v>0</v>
      </c>
      <c r="L58" s="476">
        <f>市郡別合計!$H$6</f>
        <v>0</v>
      </c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</row>
    <row r="59" spans="1:24" s="238" customFormat="1" ht="13.5" customHeight="1" x14ac:dyDescent="0.15">
      <c r="A59" s="495"/>
      <c r="B59" s="496"/>
      <c r="C59" s="496"/>
      <c r="D59" s="496"/>
      <c r="E59" s="497"/>
      <c r="F59" s="548"/>
      <c r="G59" s="549"/>
      <c r="H59" s="549"/>
      <c r="I59" s="549"/>
      <c r="J59" s="550"/>
      <c r="K59" s="475"/>
      <c r="L59" s="477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</row>
    <row r="60" spans="1:24" ht="4.5" customHeight="1" x14ac:dyDescent="0.15">
      <c r="A60" s="26"/>
      <c r="B60" s="26"/>
      <c r="C60" s="27"/>
      <c r="D60" s="26"/>
      <c r="E60" s="26"/>
      <c r="F60" s="26"/>
      <c r="G60" s="26"/>
      <c r="H60" s="26"/>
      <c r="I60" s="28"/>
      <c r="J60" s="28"/>
      <c r="K60" s="28"/>
      <c r="L60" s="28"/>
    </row>
    <row r="61" spans="1:24" ht="13.5" customHeight="1" x14ac:dyDescent="0.15">
      <c r="A61" s="523" t="s">
        <v>1</v>
      </c>
      <c r="B61" s="524"/>
      <c r="C61" s="3" t="s">
        <v>2</v>
      </c>
      <c r="D61" s="4" t="s">
        <v>4</v>
      </c>
      <c r="E61" s="4" t="s">
        <v>7</v>
      </c>
      <c r="F61" s="4" t="s">
        <v>5</v>
      </c>
      <c r="G61" s="204" t="s">
        <v>6</v>
      </c>
      <c r="H61" s="4" t="s">
        <v>3</v>
      </c>
      <c r="I61" s="4" t="s">
        <v>8</v>
      </c>
      <c r="J61" s="4" t="s">
        <v>518</v>
      </c>
      <c r="K61" s="5" t="s">
        <v>9</v>
      </c>
      <c r="L61" s="5" t="s">
        <v>445</v>
      </c>
    </row>
    <row r="62" spans="1:24" ht="13.5" customHeight="1" x14ac:dyDescent="0.2">
      <c r="A62" s="352" t="s">
        <v>115</v>
      </c>
      <c r="B62" s="13" t="s">
        <v>116</v>
      </c>
      <c r="C62" s="131">
        <f t="shared" ref="C62:C93" si="6">SUM(D62:K62)</f>
        <v>900</v>
      </c>
      <c r="D62" s="124"/>
      <c r="E62" s="124">
        <v>300</v>
      </c>
      <c r="F62" s="124">
        <v>600</v>
      </c>
      <c r="G62" s="209"/>
      <c r="H62" s="124"/>
      <c r="I62" s="124"/>
      <c r="J62" s="124"/>
      <c r="K62" s="125"/>
      <c r="L62" s="564"/>
    </row>
    <row r="63" spans="1:24" ht="13.5" customHeight="1" x14ac:dyDescent="0.25">
      <c r="A63" s="352"/>
      <c r="B63" s="348"/>
      <c r="C63" s="129">
        <f t="shared" si="6"/>
        <v>0</v>
      </c>
      <c r="D63" s="126"/>
      <c r="E63" s="161"/>
      <c r="F63" s="161"/>
      <c r="G63" s="210"/>
      <c r="H63" s="126"/>
      <c r="I63" s="126"/>
      <c r="J63" s="126"/>
      <c r="K63" s="127"/>
      <c r="L63" s="565"/>
    </row>
    <row r="64" spans="1:24" ht="13.5" customHeight="1" x14ac:dyDescent="0.2">
      <c r="A64" s="352"/>
      <c r="B64" s="13" t="s">
        <v>632</v>
      </c>
      <c r="C64" s="131">
        <f t="shared" si="6"/>
        <v>3100</v>
      </c>
      <c r="D64" s="117"/>
      <c r="E64" s="117">
        <v>2300</v>
      </c>
      <c r="F64" s="117"/>
      <c r="G64" s="184">
        <v>750</v>
      </c>
      <c r="H64" s="117"/>
      <c r="I64" s="117"/>
      <c r="J64" s="117">
        <v>50</v>
      </c>
      <c r="K64" s="118"/>
      <c r="L64" s="564" t="s">
        <v>525</v>
      </c>
    </row>
    <row r="65" spans="1:12" ht="13.5" customHeight="1" x14ac:dyDescent="0.25">
      <c r="A65" s="352"/>
      <c r="B65" s="409"/>
      <c r="C65" s="129">
        <f t="shared" si="6"/>
        <v>0</v>
      </c>
      <c r="D65" s="121"/>
      <c r="E65" s="163"/>
      <c r="F65" s="121"/>
      <c r="G65" s="211"/>
      <c r="H65" s="121"/>
      <c r="I65" s="121"/>
      <c r="J65" s="163"/>
      <c r="K65" s="122"/>
      <c r="L65" s="565"/>
    </row>
    <row r="66" spans="1:12" ht="13.5" customHeight="1" x14ac:dyDescent="0.2">
      <c r="A66" s="401"/>
      <c r="B66" s="539" t="s">
        <v>649</v>
      </c>
      <c r="C66" s="131">
        <f t="shared" si="6"/>
        <v>2400</v>
      </c>
      <c r="D66" s="124">
        <v>2000</v>
      </c>
      <c r="E66" s="124"/>
      <c r="F66" s="124"/>
      <c r="G66" s="209"/>
      <c r="H66" s="124">
        <v>200</v>
      </c>
      <c r="I66" s="124">
        <v>200</v>
      </c>
      <c r="J66" s="124"/>
      <c r="K66" s="125"/>
      <c r="L66" s="564"/>
    </row>
    <row r="67" spans="1:12" ht="13.5" customHeight="1" x14ac:dyDescent="0.25">
      <c r="A67" s="352"/>
      <c r="B67" s="554"/>
      <c r="C67" s="129">
        <f t="shared" si="6"/>
        <v>0</v>
      </c>
      <c r="D67" s="161"/>
      <c r="E67" s="126"/>
      <c r="F67" s="126"/>
      <c r="G67" s="210"/>
      <c r="H67" s="161"/>
      <c r="I67" s="161"/>
      <c r="J67" s="126"/>
      <c r="K67" s="127"/>
      <c r="L67" s="565"/>
    </row>
    <row r="68" spans="1:12" ht="13.5" customHeight="1" x14ac:dyDescent="0.2">
      <c r="A68" s="512" t="s">
        <v>117</v>
      </c>
      <c r="B68" s="513"/>
      <c r="C68" s="131">
        <f t="shared" si="6"/>
        <v>6400</v>
      </c>
      <c r="D68" s="117">
        <f t="shared" ref="D68:K69" si="7">SUM(D62,D64,D66)</f>
        <v>2000</v>
      </c>
      <c r="E68" s="117">
        <f>SUM(E62,E64,E66)</f>
        <v>2600</v>
      </c>
      <c r="F68" s="117">
        <f t="shared" si="7"/>
        <v>600</v>
      </c>
      <c r="G68" s="184">
        <f t="shared" si="7"/>
        <v>750</v>
      </c>
      <c r="H68" s="117">
        <f>SUM(H62,H64,H66)</f>
        <v>200</v>
      </c>
      <c r="I68" s="117">
        <f t="shared" si="7"/>
        <v>200</v>
      </c>
      <c r="J68" s="117">
        <f>SUM(J62,J64,J66)</f>
        <v>50</v>
      </c>
      <c r="K68" s="118">
        <f t="shared" si="7"/>
        <v>0</v>
      </c>
      <c r="L68" s="564"/>
    </row>
    <row r="69" spans="1:12" ht="13.5" customHeight="1" x14ac:dyDescent="0.25">
      <c r="A69" s="514"/>
      <c r="B69" s="515"/>
      <c r="C69" s="129">
        <f t="shared" si="6"/>
        <v>0</v>
      </c>
      <c r="D69" s="140">
        <f t="shared" si="7"/>
        <v>0</v>
      </c>
      <c r="E69" s="140">
        <f>SUM(E63,E65,E67)</f>
        <v>0</v>
      </c>
      <c r="F69" s="140">
        <f t="shared" si="7"/>
        <v>0</v>
      </c>
      <c r="G69" s="153">
        <f t="shared" si="7"/>
        <v>0</v>
      </c>
      <c r="H69" s="121">
        <f>SUM(H63,H65,H67)</f>
        <v>0</v>
      </c>
      <c r="I69" s="140">
        <f t="shared" si="7"/>
        <v>0</v>
      </c>
      <c r="J69" s="140">
        <f>SUM(J63,J65,J67)</f>
        <v>0</v>
      </c>
      <c r="K69" s="141">
        <f t="shared" si="7"/>
        <v>0</v>
      </c>
      <c r="L69" s="565"/>
    </row>
    <row r="70" spans="1:12" ht="13.5" customHeight="1" x14ac:dyDescent="0.2">
      <c r="A70" s="352" t="s">
        <v>118</v>
      </c>
      <c r="B70" s="13" t="s">
        <v>121</v>
      </c>
      <c r="C70" s="131">
        <f t="shared" si="6"/>
        <v>2550</v>
      </c>
      <c r="D70" s="124">
        <v>2350</v>
      </c>
      <c r="E70" s="124"/>
      <c r="F70" s="124"/>
      <c r="G70" s="209"/>
      <c r="H70" s="124">
        <v>200</v>
      </c>
      <c r="I70" s="124"/>
      <c r="J70" s="124"/>
      <c r="K70" s="125"/>
      <c r="L70" s="564"/>
    </row>
    <row r="71" spans="1:12" ht="13.5" customHeight="1" x14ac:dyDescent="0.25">
      <c r="A71" s="352"/>
      <c r="B71" s="348"/>
      <c r="C71" s="129">
        <f t="shared" si="6"/>
        <v>0</v>
      </c>
      <c r="D71" s="161"/>
      <c r="E71" s="126"/>
      <c r="F71" s="126"/>
      <c r="G71" s="210"/>
      <c r="H71" s="161"/>
      <c r="I71" s="126"/>
      <c r="J71" s="126"/>
      <c r="K71" s="127"/>
      <c r="L71" s="565"/>
    </row>
    <row r="72" spans="1:12" ht="13.5" customHeight="1" x14ac:dyDescent="0.2">
      <c r="A72" s="352"/>
      <c r="B72" s="375" t="s">
        <v>639</v>
      </c>
      <c r="C72" s="131">
        <f t="shared" si="6"/>
        <v>1650</v>
      </c>
      <c r="D72" s="117"/>
      <c r="E72" s="117">
        <v>700</v>
      </c>
      <c r="F72" s="117">
        <v>850</v>
      </c>
      <c r="G72" s="184"/>
      <c r="H72" s="117"/>
      <c r="I72" s="117">
        <v>100</v>
      </c>
      <c r="J72" s="117"/>
      <c r="K72" s="118"/>
      <c r="L72" s="564" t="s">
        <v>642</v>
      </c>
    </row>
    <row r="73" spans="1:12" ht="13.5" customHeight="1" x14ac:dyDescent="0.25">
      <c r="A73" s="352"/>
      <c r="B73" s="411"/>
      <c r="C73" s="129">
        <f t="shared" si="6"/>
        <v>0</v>
      </c>
      <c r="D73" s="121"/>
      <c r="E73" s="163"/>
      <c r="F73" s="163"/>
      <c r="G73" s="155"/>
      <c r="H73" s="121"/>
      <c r="I73" s="163"/>
      <c r="J73" s="121"/>
      <c r="K73" s="122"/>
      <c r="L73" s="565"/>
    </row>
    <row r="74" spans="1:12" ht="13.5" customHeight="1" x14ac:dyDescent="0.2">
      <c r="A74" s="352"/>
      <c r="B74" s="539" t="s">
        <v>227</v>
      </c>
      <c r="C74" s="131">
        <f t="shared" si="6"/>
        <v>2900</v>
      </c>
      <c r="D74" s="124"/>
      <c r="E74" s="124">
        <v>2000</v>
      </c>
      <c r="F74" s="124"/>
      <c r="G74" s="209">
        <v>800</v>
      </c>
      <c r="H74" s="124"/>
      <c r="I74" s="124"/>
      <c r="J74" s="124">
        <v>100</v>
      </c>
      <c r="K74" s="125"/>
      <c r="L74" s="564"/>
    </row>
    <row r="75" spans="1:12" ht="13.5" customHeight="1" x14ac:dyDescent="0.25">
      <c r="A75" s="352"/>
      <c r="B75" s="554"/>
      <c r="C75" s="129">
        <f t="shared" si="6"/>
        <v>0</v>
      </c>
      <c r="D75" s="126"/>
      <c r="E75" s="161"/>
      <c r="F75" s="126"/>
      <c r="G75" s="212"/>
      <c r="H75" s="126"/>
      <c r="I75" s="126"/>
      <c r="J75" s="161"/>
      <c r="K75" s="127"/>
      <c r="L75" s="565"/>
    </row>
    <row r="76" spans="1:12" ht="13.5" customHeight="1" x14ac:dyDescent="0.2">
      <c r="A76" s="512" t="s">
        <v>119</v>
      </c>
      <c r="B76" s="513"/>
      <c r="C76" s="131">
        <f t="shared" si="6"/>
        <v>7100</v>
      </c>
      <c r="D76" s="117">
        <f t="shared" ref="D76:K77" si="8">SUM(D70,D72,D74)</f>
        <v>2350</v>
      </c>
      <c r="E76" s="117">
        <f>SUM(E70,E72,E74)</f>
        <v>2700</v>
      </c>
      <c r="F76" s="117">
        <f t="shared" si="8"/>
        <v>850</v>
      </c>
      <c r="G76" s="184">
        <f t="shared" si="8"/>
        <v>800</v>
      </c>
      <c r="H76" s="117">
        <f>SUM(H70,H72,H74)</f>
        <v>200</v>
      </c>
      <c r="I76" s="117">
        <f t="shared" si="8"/>
        <v>100</v>
      </c>
      <c r="J76" s="117">
        <f>SUM(J70,J72,J74)</f>
        <v>100</v>
      </c>
      <c r="K76" s="118">
        <f t="shared" si="8"/>
        <v>0</v>
      </c>
      <c r="L76" s="564"/>
    </row>
    <row r="77" spans="1:12" ht="13.5" customHeight="1" x14ac:dyDescent="0.25">
      <c r="A77" s="514"/>
      <c r="B77" s="515"/>
      <c r="C77" s="129">
        <f t="shared" si="6"/>
        <v>0</v>
      </c>
      <c r="D77" s="140">
        <f t="shared" si="8"/>
        <v>0</v>
      </c>
      <c r="E77" s="140">
        <f>SUM(E71,E73,E75)</f>
        <v>0</v>
      </c>
      <c r="F77" s="140">
        <f t="shared" si="8"/>
        <v>0</v>
      </c>
      <c r="G77" s="153">
        <f>SUM(G71,G73,G75)</f>
        <v>0</v>
      </c>
      <c r="H77" s="121">
        <f>SUM(H71,H73,H75)</f>
        <v>0</v>
      </c>
      <c r="I77" s="140">
        <f t="shared" si="8"/>
        <v>0</v>
      </c>
      <c r="J77" s="140">
        <f>SUM(J71,J73,J75)</f>
        <v>0</v>
      </c>
      <c r="K77" s="141">
        <f t="shared" si="8"/>
        <v>0</v>
      </c>
      <c r="L77" s="565"/>
    </row>
    <row r="78" spans="1:12" ht="13.5" customHeight="1" x14ac:dyDescent="0.2">
      <c r="A78" s="352" t="s">
        <v>120</v>
      </c>
      <c r="B78" s="13" t="s">
        <v>121</v>
      </c>
      <c r="C78" s="131">
        <f t="shared" si="6"/>
        <v>1450</v>
      </c>
      <c r="D78" s="117">
        <v>1200</v>
      </c>
      <c r="E78" s="117"/>
      <c r="F78" s="117"/>
      <c r="G78" s="184"/>
      <c r="H78" s="117">
        <v>150</v>
      </c>
      <c r="I78" s="117">
        <v>100</v>
      </c>
      <c r="J78" s="117"/>
      <c r="K78" s="118"/>
      <c r="L78" s="564"/>
    </row>
    <row r="79" spans="1:12" ht="13.5" customHeight="1" x14ac:dyDescent="0.25">
      <c r="A79" s="352"/>
      <c r="B79" s="348"/>
      <c r="C79" s="129">
        <f t="shared" si="6"/>
        <v>0</v>
      </c>
      <c r="D79" s="163"/>
      <c r="E79" s="121"/>
      <c r="F79" s="121"/>
      <c r="G79" s="155"/>
      <c r="H79" s="163"/>
      <c r="I79" s="163"/>
      <c r="J79" s="121"/>
      <c r="K79" s="122"/>
      <c r="L79" s="565"/>
    </row>
    <row r="80" spans="1:12" ht="13.5" customHeight="1" x14ac:dyDescent="0.2">
      <c r="A80" s="352"/>
      <c r="B80" s="539" t="s">
        <v>283</v>
      </c>
      <c r="C80" s="131">
        <f t="shared" si="6"/>
        <v>1650</v>
      </c>
      <c r="D80" s="124"/>
      <c r="E80" s="124">
        <v>1150</v>
      </c>
      <c r="F80" s="124"/>
      <c r="G80" s="209">
        <v>450</v>
      </c>
      <c r="H80" s="124"/>
      <c r="I80" s="124"/>
      <c r="J80" s="124">
        <v>50</v>
      </c>
      <c r="K80" s="125"/>
      <c r="L80" s="564"/>
    </row>
    <row r="81" spans="1:12" ht="13.5" customHeight="1" x14ac:dyDescent="0.25">
      <c r="A81" s="352"/>
      <c r="B81" s="554"/>
      <c r="C81" s="129">
        <f t="shared" si="6"/>
        <v>0</v>
      </c>
      <c r="D81" s="126"/>
      <c r="E81" s="161"/>
      <c r="F81" s="126"/>
      <c r="G81" s="212"/>
      <c r="H81" s="126"/>
      <c r="I81" s="126"/>
      <c r="J81" s="161"/>
      <c r="K81" s="127"/>
      <c r="L81" s="565"/>
    </row>
    <row r="82" spans="1:12" ht="13.5" customHeight="1" x14ac:dyDescent="0.2">
      <c r="A82" s="512" t="s">
        <v>122</v>
      </c>
      <c r="B82" s="513"/>
      <c r="C82" s="131">
        <f t="shared" si="6"/>
        <v>3100</v>
      </c>
      <c r="D82" s="124">
        <f t="shared" ref="D82:K82" si="9">SUM(D78,D80)</f>
        <v>1200</v>
      </c>
      <c r="E82" s="124">
        <f>SUM(E78,E80)</f>
        <v>1150</v>
      </c>
      <c r="F82" s="124">
        <f t="shared" si="9"/>
        <v>0</v>
      </c>
      <c r="G82" s="209">
        <f t="shared" si="9"/>
        <v>450</v>
      </c>
      <c r="H82" s="124">
        <f>SUM(H78,H80)</f>
        <v>150</v>
      </c>
      <c r="I82" s="124">
        <f t="shared" si="9"/>
        <v>100</v>
      </c>
      <c r="J82" s="124">
        <f>SUM(J78,J80)</f>
        <v>50</v>
      </c>
      <c r="K82" s="125">
        <f t="shared" si="9"/>
        <v>0</v>
      </c>
      <c r="L82" s="564"/>
    </row>
    <row r="83" spans="1:12" ht="13.5" customHeight="1" x14ac:dyDescent="0.25">
      <c r="A83" s="514"/>
      <c r="B83" s="515"/>
      <c r="C83" s="129">
        <f t="shared" si="6"/>
        <v>0</v>
      </c>
      <c r="D83" s="130">
        <f t="shared" ref="D83:K83" si="10">SUM(D81,D79)</f>
        <v>0</v>
      </c>
      <c r="E83" s="130">
        <f>SUM(E81,E79)</f>
        <v>0</v>
      </c>
      <c r="F83" s="130">
        <f t="shared" si="10"/>
        <v>0</v>
      </c>
      <c r="G83" s="154">
        <f t="shared" si="10"/>
        <v>0</v>
      </c>
      <c r="H83" s="126">
        <f>SUM(H81,H79)</f>
        <v>0</v>
      </c>
      <c r="I83" s="130">
        <f t="shared" si="10"/>
        <v>0</v>
      </c>
      <c r="J83" s="130">
        <f>SUM(J81,J79)</f>
        <v>0</v>
      </c>
      <c r="K83" s="142">
        <f t="shared" si="10"/>
        <v>0</v>
      </c>
      <c r="L83" s="565"/>
    </row>
    <row r="84" spans="1:12" ht="13.5" customHeight="1" x14ac:dyDescent="0.2">
      <c r="A84" s="352" t="s">
        <v>123</v>
      </c>
      <c r="B84" s="13" t="s">
        <v>121</v>
      </c>
      <c r="C84" s="131">
        <f t="shared" si="6"/>
        <v>1850</v>
      </c>
      <c r="D84" s="117">
        <v>1600</v>
      </c>
      <c r="E84" s="117"/>
      <c r="F84" s="117"/>
      <c r="G84" s="184"/>
      <c r="H84" s="117">
        <v>100</v>
      </c>
      <c r="I84" s="117">
        <v>100</v>
      </c>
      <c r="J84" s="117">
        <v>50</v>
      </c>
      <c r="K84" s="118"/>
      <c r="L84" s="564"/>
    </row>
    <row r="85" spans="1:12" ht="13.5" customHeight="1" x14ac:dyDescent="0.25">
      <c r="A85" s="352"/>
      <c r="B85" s="348"/>
      <c r="C85" s="129">
        <f t="shared" si="6"/>
        <v>0</v>
      </c>
      <c r="D85" s="163"/>
      <c r="E85" s="121"/>
      <c r="F85" s="121"/>
      <c r="G85" s="155"/>
      <c r="H85" s="163"/>
      <c r="I85" s="163"/>
      <c r="J85" s="163"/>
      <c r="K85" s="122"/>
      <c r="L85" s="565"/>
    </row>
    <row r="86" spans="1:12" ht="13.5" customHeight="1" x14ac:dyDescent="0.2">
      <c r="A86" s="352"/>
      <c r="B86" s="13" t="s">
        <v>640</v>
      </c>
      <c r="C86" s="131">
        <f t="shared" si="6"/>
        <v>850</v>
      </c>
      <c r="D86" s="124"/>
      <c r="E86" s="124">
        <v>400</v>
      </c>
      <c r="F86" s="124">
        <v>450</v>
      </c>
      <c r="G86" s="209"/>
      <c r="H86" s="124"/>
      <c r="I86" s="124"/>
      <c r="J86" s="124"/>
      <c r="K86" s="125"/>
      <c r="L86" s="564"/>
    </row>
    <row r="87" spans="1:12" ht="13.5" customHeight="1" x14ac:dyDescent="0.25">
      <c r="A87" s="352"/>
      <c r="B87" s="348"/>
      <c r="C87" s="129">
        <f t="shared" si="6"/>
        <v>0</v>
      </c>
      <c r="D87" s="126"/>
      <c r="E87" s="161"/>
      <c r="F87" s="161"/>
      <c r="G87" s="210"/>
      <c r="H87" s="126"/>
      <c r="I87" s="126"/>
      <c r="J87" s="126"/>
      <c r="K87" s="127"/>
      <c r="L87" s="565"/>
    </row>
    <row r="88" spans="1:12" ht="13.5" customHeight="1" x14ac:dyDescent="0.2">
      <c r="A88" s="352"/>
      <c r="B88" s="375" t="s">
        <v>450</v>
      </c>
      <c r="C88" s="131">
        <f t="shared" si="6"/>
        <v>1800</v>
      </c>
      <c r="D88" s="117"/>
      <c r="E88" s="117">
        <v>1300</v>
      </c>
      <c r="F88" s="117"/>
      <c r="G88" s="184">
        <v>500</v>
      </c>
      <c r="H88" s="117"/>
      <c r="I88" s="117"/>
      <c r="J88" s="117"/>
      <c r="K88" s="118"/>
      <c r="L88" s="564"/>
    </row>
    <row r="89" spans="1:12" ht="13.5" customHeight="1" x14ac:dyDescent="0.25">
      <c r="A89" s="352"/>
      <c r="B89" s="402"/>
      <c r="C89" s="129">
        <f t="shared" si="6"/>
        <v>0</v>
      </c>
      <c r="D89" s="121"/>
      <c r="E89" s="163"/>
      <c r="F89" s="121"/>
      <c r="G89" s="211"/>
      <c r="H89" s="121"/>
      <c r="I89" s="121"/>
      <c r="J89" s="121"/>
      <c r="K89" s="122"/>
      <c r="L89" s="565"/>
    </row>
    <row r="90" spans="1:12" ht="13.5" customHeight="1" x14ac:dyDescent="0.2">
      <c r="A90" s="512" t="s">
        <v>124</v>
      </c>
      <c r="B90" s="513"/>
      <c r="C90" s="131">
        <f t="shared" si="6"/>
        <v>4500</v>
      </c>
      <c r="D90" s="124">
        <f t="shared" ref="D90:K91" si="11">SUM(D84,D86,D88)</f>
        <v>1600</v>
      </c>
      <c r="E90" s="124">
        <f>SUM(E84,E86,E88)</f>
        <v>1700</v>
      </c>
      <c r="F90" s="124">
        <f t="shared" si="11"/>
        <v>450</v>
      </c>
      <c r="G90" s="209">
        <f t="shared" si="11"/>
        <v>500</v>
      </c>
      <c r="H90" s="124">
        <f>SUM(H84,H86,H88)</f>
        <v>100</v>
      </c>
      <c r="I90" s="124">
        <f t="shared" si="11"/>
        <v>100</v>
      </c>
      <c r="J90" s="124">
        <f>SUM(J84,J86,J88)</f>
        <v>50</v>
      </c>
      <c r="K90" s="125">
        <f t="shared" si="11"/>
        <v>0</v>
      </c>
      <c r="L90" s="564"/>
    </row>
    <row r="91" spans="1:12" ht="13.5" customHeight="1" x14ac:dyDescent="0.25">
      <c r="A91" s="514"/>
      <c r="B91" s="515"/>
      <c r="C91" s="129">
        <f t="shared" si="6"/>
        <v>0</v>
      </c>
      <c r="D91" s="130">
        <f t="shared" si="11"/>
        <v>0</v>
      </c>
      <c r="E91" s="130">
        <f>SUM(E85,E87,E89)</f>
        <v>0</v>
      </c>
      <c r="F91" s="130">
        <f t="shared" si="11"/>
        <v>0</v>
      </c>
      <c r="G91" s="154">
        <f>SUM(G85,G87,G89)</f>
        <v>0</v>
      </c>
      <c r="H91" s="126">
        <f>SUM(H85,H87,H89)</f>
        <v>0</v>
      </c>
      <c r="I91" s="130">
        <f t="shared" si="11"/>
        <v>0</v>
      </c>
      <c r="J91" s="130">
        <f>SUM(J85,J87,J89)</f>
        <v>0</v>
      </c>
      <c r="K91" s="142">
        <f t="shared" si="11"/>
        <v>0</v>
      </c>
      <c r="L91" s="565"/>
    </row>
    <row r="92" spans="1:12" ht="13.5" customHeight="1" x14ac:dyDescent="0.2">
      <c r="A92" s="352" t="s">
        <v>125</v>
      </c>
      <c r="B92" s="13" t="s">
        <v>126</v>
      </c>
      <c r="C92" s="131">
        <f t="shared" si="6"/>
        <v>4650</v>
      </c>
      <c r="D92" s="117">
        <v>3900</v>
      </c>
      <c r="E92" s="117"/>
      <c r="F92" s="117"/>
      <c r="G92" s="184"/>
      <c r="H92" s="117">
        <v>650</v>
      </c>
      <c r="I92" s="117"/>
      <c r="J92" s="117">
        <v>100</v>
      </c>
      <c r="K92" s="118"/>
      <c r="L92" s="564"/>
    </row>
    <row r="93" spans="1:12" ht="13.5" customHeight="1" x14ac:dyDescent="0.25">
      <c r="A93" s="352"/>
      <c r="B93" s="348"/>
      <c r="C93" s="129">
        <f t="shared" si="6"/>
        <v>0</v>
      </c>
      <c r="D93" s="163"/>
      <c r="E93" s="121"/>
      <c r="F93" s="121"/>
      <c r="G93" s="155"/>
      <c r="H93" s="163"/>
      <c r="I93" s="121"/>
      <c r="J93" s="163"/>
      <c r="K93" s="122"/>
      <c r="L93" s="565"/>
    </row>
    <row r="94" spans="1:12" ht="13.5" customHeight="1" x14ac:dyDescent="0.2">
      <c r="A94" s="352"/>
      <c r="B94" s="13" t="s">
        <v>461</v>
      </c>
      <c r="C94" s="131">
        <f t="shared" ref="C94:C111" si="12">SUM(D94:K94)</f>
        <v>3700</v>
      </c>
      <c r="D94" s="209"/>
      <c r="E94" s="124">
        <v>2300</v>
      </c>
      <c r="F94" s="124">
        <v>1400</v>
      </c>
      <c r="G94" s="209"/>
      <c r="H94" s="124"/>
      <c r="I94" s="124"/>
      <c r="J94" s="124"/>
      <c r="K94" s="125"/>
      <c r="L94" s="564"/>
    </row>
    <row r="95" spans="1:12" ht="13.5" customHeight="1" x14ac:dyDescent="0.25">
      <c r="A95" s="352"/>
      <c r="B95" s="348"/>
      <c r="C95" s="129">
        <f t="shared" si="12"/>
        <v>0</v>
      </c>
      <c r="D95" s="210"/>
      <c r="E95" s="161"/>
      <c r="F95" s="161"/>
      <c r="G95" s="210"/>
      <c r="H95" s="126"/>
      <c r="I95" s="126"/>
      <c r="J95" s="126"/>
      <c r="K95" s="127"/>
      <c r="L95" s="565"/>
    </row>
    <row r="96" spans="1:12" ht="13.5" customHeight="1" x14ac:dyDescent="0.2">
      <c r="A96" s="352"/>
      <c r="B96" s="13" t="s">
        <v>528</v>
      </c>
      <c r="C96" s="131">
        <f t="shared" si="12"/>
        <v>3350</v>
      </c>
      <c r="D96" s="117"/>
      <c r="E96" s="117">
        <v>2200</v>
      </c>
      <c r="F96" s="117"/>
      <c r="G96" s="184">
        <v>900</v>
      </c>
      <c r="H96" s="117"/>
      <c r="I96" s="117">
        <v>250</v>
      </c>
      <c r="J96" s="117"/>
      <c r="K96" s="118"/>
      <c r="L96" s="564" t="s">
        <v>525</v>
      </c>
    </row>
    <row r="97" spans="1:14" ht="13.5" customHeight="1" x14ac:dyDescent="0.25">
      <c r="A97" s="352"/>
      <c r="B97" s="348"/>
      <c r="C97" s="129">
        <f t="shared" si="12"/>
        <v>0</v>
      </c>
      <c r="D97" s="121"/>
      <c r="E97" s="163"/>
      <c r="F97" s="121"/>
      <c r="G97" s="211"/>
      <c r="H97" s="121"/>
      <c r="I97" s="163"/>
      <c r="J97" s="121"/>
      <c r="K97" s="122"/>
      <c r="L97" s="565"/>
    </row>
    <row r="98" spans="1:14" ht="13.5" customHeight="1" x14ac:dyDescent="0.2">
      <c r="A98" s="352"/>
      <c r="B98" s="13" t="s">
        <v>599</v>
      </c>
      <c r="C98" s="131">
        <f t="shared" si="12"/>
        <v>2100</v>
      </c>
      <c r="D98" s="124"/>
      <c r="E98" s="124">
        <v>1150</v>
      </c>
      <c r="F98" s="124"/>
      <c r="G98" s="209">
        <v>800</v>
      </c>
      <c r="H98" s="124"/>
      <c r="I98" s="124">
        <v>150</v>
      </c>
      <c r="J98" s="124"/>
      <c r="K98" s="125"/>
      <c r="L98" s="564"/>
    </row>
    <row r="99" spans="1:14" ht="13.5" customHeight="1" x14ac:dyDescent="0.25">
      <c r="A99" s="352"/>
      <c r="B99" s="348" t="s">
        <v>287</v>
      </c>
      <c r="C99" s="129">
        <f t="shared" si="12"/>
        <v>0</v>
      </c>
      <c r="D99" s="126"/>
      <c r="E99" s="161"/>
      <c r="F99" s="126"/>
      <c r="G99" s="212"/>
      <c r="H99" s="126"/>
      <c r="I99" s="161"/>
      <c r="J99" s="126"/>
      <c r="K99" s="127"/>
      <c r="L99" s="565"/>
    </row>
    <row r="100" spans="1:14" ht="13.5" customHeight="1" x14ac:dyDescent="0.2">
      <c r="A100" s="512" t="s">
        <v>127</v>
      </c>
      <c r="B100" s="513"/>
      <c r="C100" s="131">
        <f t="shared" si="12"/>
        <v>13800</v>
      </c>
      <c r="D100" s="124">
        <f>SUM(D92,D94,D96,D98)</f>
        <v>3900</v>
      </c>
      <c r="E100" s="124">
        <f>SUM(E92,E94,E96,E98)</f>
        <v>5650</v>
      </c>
      <c r="F100" s="124">
        <f t="shared" ref="F100:K100" si="13">SUM(F92,F94,F96,F98)</f>
        <v>1400</v>
      </c>
      <c r="G100" s="209">
        <f t="shared" si="13"/>
        <v>1700</v>
      </c>
      <c r="H100" s="124">
        <f t="shared" si="13"/>
        <v>650</v>
      </c>
      <c r="I100" s="124">
        <f t="shared" si="13"/>
        <v>400</v>
      </c>
      <c r="J100" s="124">
        <f t="shared" si="13"/>
        <v>100</v>
      </c>
      <c r="K100" s="125">
        <f t="shared" si="13"/>
        <v>0</v>
      </c>
      <c r="L100" s="564"/>
    </row>
    <row r="101" spans="1:14" ht="13.5" customHeight="1" x14ac:dyDescent="0.25">
      <c r="A101" s="514"/>
      <c r="B101" s="515"/>
      <c r="C101" s="129">
        <f t="shared" si="12"/>
        <v>0</v>
      </c>
      <c r="D101" s="130">
        <f>SUM(D93,D95,D97,D99)</f>
        <v>0</v>
      </c>
      <c r="E101" s="130">
        <f>SUM(E93,E95,E97,E99)</f>
        <v>0</v>
      </c>
      <c r="F101" s="130">
        <f t="shared" ref="F101:K101" si="14">SUM(F93,F95,F97,F99)</f>
        <v>0</v>
      </c>
      <c r="G101" s="154">
        <f t="shared" si="14"/>
        <v>0</v>
      </c>
      <c r="H101" s="126">
        <f t="shared" si="14"/>
        <v>0</v>
      </c>
      <c r="I101" s="130">
        <f t="shared" si="14"/>
        <v>0</v>
      </c>
      <c r="J101" s="130">
        <f t="shared" si="14"/>
        <v>0</v>
      </c>
      <c r="K101" s="142">
        <f t="shared" si="14"/>
        <v>0</v>
      </c>
      <c r="L101" s="565"/>
    </row>
    <row r="102" spans="1:14" ht="13.5" customHeight="1" x14ac:dyDescent="0.2">
      <c r="A102" s="352" t="s">
        <v>128</v>
      </c>
      <c r="B102" s="13" t="s">
        <v>129</v>
      </c>
      <c r="C102" s="131">
        <f t="shared" si="12"/>
        <v>900</v>
      </c>
      <c r="D102" s="117">
        <v>550</v>
      </c>
      <c r="E102" s="117">
        <v>150</v>
      </c>
      <c r="F102" s="117"/>
      <c r="G102" s="184">
        <v>100</v>
      </c>
      <c r="H102" s="117">
        <v>50</v>
      </c>
      <c r="I102" s="117">
        <v>50</v>
      </c>
      <c r="J102" s="124"/>
      <c r="K102" s="118"/>
      <c r="L102" s="564"/>
    </row>
    <row r="103" spans="1:14" ht="13.5" customHeight="1" x14ac:dyDescent="0.25">
      <c r="A103" s="29"/>
      <c r="B103" s="348"/>
      <c r="C103" s="129">
        <f t="shared" si="12"/>
        <v>0</v>
      </c>
      <c r="D103" s="163"/>
      <c r="E103" s="163"/>
      <c r="F103" s="121"/>
      <c r="G103" s="211"/>
      <c r="H103" s="163"/>
      <c r="I103" s="163"/>
      <c r="J103" s="126"/>
      <c r="K103" s="122"/>
      <c r="L103" s="565"/>
    </row>
    <row r="104" spans="1:14" ht="13.5" customHeight="1" x14ac:dyDescent="0.2">
      <c r="A104" s="352" t="s">
        <v>130</v>
      </c>
      <c r="B104" s="13" t="s">
        <v>131</v>
      </c>
      <c r="C104" s="131">
        <f t="shared" si="12"/>
        <v>850</v>
      </c>
      <c r="D104" s="124">
        <v>500</v>
      </c>
      <c r="E104" s="124">
        <v>150</v>
      </c>
      <c r="F104" s="124">
        <v>100</v>
      </c>
      <c r="G104" s="209">
        <v>50</v>
      </c>
      <c r="H104" s="124"/>
      <c r="I104" s="124">
        <v>50</v>
      </c>
      <c r="J104" s="124"/>
      <c r="K104" s="125"/>
      <c r="L104" s="564"/>
    </row>
    <row r="105" spans="1:14" ht="13.5" customHeight="1" x14ac:dyDescent="0.25">
      <c r="A105" s="29"/>
      <c r="B105" s="348"/>
      <c r="C105" s="129">
        <f t="shared" si="12"/>
        <v>0</v>
      </c>
      <c r="D105" s="161"/>
      <c r="E105" s="161"/>
      <c r="F105" s="161"/>
      <c r="G105" s="212"/>
      <c r="H105" s="126"/>
      <c r="I105" s="161"/>
      <c r="J105" s="126"/>
      <c r="K105" s="127"/>
      <c r="L105" s="565"/>
    </row>
    <row r="106" spans="1:14" ht="13.5" customHeight="1" x14ac:dyDescent="0.2">
      <c r="A106" s="352" t="s">
        <v>132</v>
      </c>
      <c r="B106" s="13" t="s">
        <v>133</v>
      </c>
      <c r="C106" s="131">
        <f t="shared" si="12"/>
        <v>800</v>
      </c>
      <c r="D106" s="117">
        <v>500</v>
      </c>
      <c r="E106" s="117">
        <v>200</v>
      </c>
      <c r="F106" s="117">
        <v>50</v>
      </c>
      <c r="G106" s="184">
        <v>50</v>
      </c>
      <c r="H106" s="117"/>
      <c r="I106" s="117"/>
      <c r="J106" s="117"/>
      <c r="K106" s="118"/>
      <c r="L106" s="564"/>
    </row>
    <row r="107" spans="1:14" ht="13.5" customHeight="1" x14ac:dyDescent="0.25">
      <c r="A107" s="352"/>
      <c r="B107" s="348"/>
      <c r="C107" s="129">
        <f t="shared" si="12"/>
        <v>0</v>
      </c>
      <c r="D107" s="163"/>
      <c r="E107" s="163"/>
      <c r="F107" s="163"/>
      <c r="G107" s="211"/>
      <c r="H107" s="121"/>
      <c r="I107" s="121"/>
      <c r="J107" s="121"/>
      <c r="K107" s="122"/>
      <c r="L107" s="565"/>
    </row>
    <row r="108" spans="1:14" ht="13.5" customHeight="1" x14ac:dyDescent="0.2">
      <c r="A108" s="352"/>
      <c r="B108" s="13" t="s">
        <v>39</v>
      </c>
      <c r="C108" s="131">
        <f t="shared" si="12"/>
        <v>800</v>
      </c>
      <c r="D108" s="124">
        <v>600</v>
      </c>
      <c r="E108" s="124">
        <v>50</v>
      </c>
      <c r="F108" s="124">
        <v>50</v>
      </c>
      <c r="G108" s="209">
        <v>50</v>
      </c>
      <c r="H108" s="124">
        <v>50</v>
      </c>
      <c r="I108" s="124"/>
      <c r="J108" s="124"/>
      <c r="K108" s="125"/>
      <c r="L108" s="564"/>
    </row>
    <row r="109" spans="1:14" ht="13.5" customHeight="1" x14ac:dyDescent="0.25">
      <c r="A109" s="352"/>
      <c r="B109" s="348"/>
      <c r="C109" s="129">
        <f t="shared" si="12"/>
        <v>0</v>
      </c>
      <c r="D109" s="161"/>
      <c r="E109" s="161"/>
      <c r="F109" s="161"/>
      <c r="G109" s="212"/>
      <c r="H109" s="161"/>
      <c r="I109" s="126"/>
      <c r="J109" s="126"/>
      <c r="K109" s="127"/>
      <c r="L109" s="565"/>
    </row>
    <row r="110" spans="1:14" ht="13.5" customHeight="1" x14ac:dyDescent="0.2">
      <c r="A110" s="512" t="s">
        <v>134</v>
      </c>
      <c r="B110" s="513"/>
      <c r="C110" s="131">
        <f t="shared" si="12"/>
        <v>1600</v>
      </c>
      <c r="D110" s="117">
        <f t="shared" ref="D110:K111" si="15">SUM(D106,D108)</f>
        <v>1100</v>
      </c>
      <c r="E110" s="117">
        <f>SUM(E106,E108)</f>
        <v>250</v>
      </c>
      <c r="F110" s="117">
        <f t="shared" si="15"/>
        <v>100</v>
      </c>
      <c r="G110" s="184">
        <f t="shared" si="15"/>
        <v>100</v>
      </c>
      <c r="H110" s="117">
        <f>SUM(H106,H108)</f>
        <v>50</v>
      </c>
      <c r="I110" s="117">
        <f t="shared" si="15"/>
        <v>0</v>
      </c>
      <c r="J110" s="117">
        <f>SUM(J106,J108)</f>
        <v>0</v>
      </c>
      <c r="K110" s="118">
        <f t="shared" si="15"/>
        <v>0</v>
      </c>
      <c r="L110" s="564"/>
    </row>
    <row r="111" spans="1:14" ht="13.5" customHeight="1" x14ac:dyDescent="0.25">
      <c r="A111" s="514"/>
      <c r="B111" s="515"/>
      <c r="C111" s="129">
        <f t="shared" si="12"/>
        <v>0</v>
      </c>
      <c r="D111" s="121">
        <f t="shared" si="15"/>
        <v>0</v>
      </c>
      <c r="E111" s="121">
        <f>SUM(E107,E109)</f>
        <v>0</v>
      </c>
      <c r="F111" s="121">
        <f t="shared" si="15"/>
        <v>0</v>
      </c>
      <c r="G111" s="155">
        <f>SUM(G107,G109)</f>
        <v>0</v>
      </c>
      <c r="H111" s="121">
        <f>SUM(H107,H109)</f>
        <v>0</v>
      </c>
      <c r="I111" s="121">
        <f t="shared" si="15"/>
        <v>0</v>
      </c>
      <c r="J111" s="121">
        <f>SUM(J107,J109)</f>
        <v>0</v>
      </c>
      <c r="K111" s="122">
        <f t="shared" si="15"/>
        <v>0</v>
      </c>
      <c r="L111" s="565"/>
    </row>
    <row r="112" spans="1:14" ht="17.25" customHeight="1" x14ac:dyDescent="0.15">
      <c r="A112" s="531" t="s">
        <v>0</v>
      </c>
      <c r="B112" s="531"/>
      <c r="C112" s="252" t="str">
        <f>市郡別合計!$B$1</f>
        <v>Ver.1.01</v>
      </c>
      <c r="D112" s="511" t="s">
        <v>347</v>
      </c>
      <c r="E112" s="511"/>
      <c r="F112" s="511"/>
      <c r="G112" s="415" t="s">
        <v>645</v>
      </c>
      <c r="H112" s="414"/>
      <c r="I112" s="414"/>
      <c r="J112" s="414"/>
      <c r="K112" s="238"/>
      <c r="L112" s="351" t="str">
        <f>市郡別合計!$I$1</f>
        <v>2023/09/01 改定部数</v>
      </c>
      <c r="N112" s="413"/>
    </row>
    <row r="113" spans="1:24" s="238" customFormat="1" ht="13.5" customHeight="1" x14ac:dyDescent="0.15">
      <c r="A113" s="504" t="s">
        <v>260</v>
      </c>
      <c r="B113" s="505"/>
      <c r="C113" s="505"/>
      <c r="D113" s="506"/>
      <c r="E113" s="471" t="s">
        <v>255</v>
      </c>
      <c r="F113" s="472"/>
      <c r="G113" s="472"/>
      <c r="H113" s="473"/>
      <c r="I113" s="480" t="s">
        <v>285</v>
      </c>
      <c r="J113" s="481"/>
      <c r="K113" s="482"/>
      <c r="L113" s="353" t="s">
        <v>259</v>
      </c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</row>
    <row r="114" spans="1:24" s="238" customFormat="1" ht="13.5" customHeight="1" x14ac:dyDescent="0.15">
      <c r="A114" s="498">
        <f>市郡別合計!$A$3</f>
        <v>0</v>
      </c>
      <c r="B114" s="499"/>
      <c r="C114" s="499"/>
      <c r="D114" s="500"/>
      <c r="E114" s="525">
        <f>市郡別合計!$C$3</f>
        <v>0</v>
      </c>
      <c r="F114" s="526"/>
      <c r="G114" s="526"/>
      <c r="H114" s="527"/>
      <c r="I114" s="483">
        <f>市郡別合計!$F$3</f>
        <v>0</v>
      </c>
      <c r="J114" s="484"/>
      <c r="K114" s="485"/>
      <c r="L114" s="516">
        <f>市郡別合計!$I$3</f>
        <v>0</v>
      </c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</row>
    <row r="115" spans="1:24" s="238" customFormat="1" ht="13.5" customHeight="1" x14ac:dyDescent="0.15">
      <c r="A115" s="501"/>
      <c r="B115" s="502"/>
      <c r="C115" s="502"/>
      <c r="D115" s="503"/>
      <c r="E115" s="528"/>
      <c r="F115" s="529"/>
      <c r="G115" s="529"/>
      <c r="H115" s="530"/>
      <c r="I115" s="486"/>
      <c r="J115" s="487"/>
      <c r="K115" s="488"/>
      <c r="L115" s="517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</row>
    <row r="116" spans="1:24" s="238" customFormat="1" ht="13.5" customHeight="1" x14ac:dyDescent="0.15">
      <c r="A116" s="551" t="s">
        <v>261</v>
      </c>
      <c r="B116" s="552"/>
      <c r="C116" s="552"/>
      <c r="D116" s="552"/>
      <c r="E116" s="553"/>
      <c r="F116" s="489" t="s">
        <v>262</v>
      </c>
      <c r="G116" s="490"/>
      <c r="H116" s="490"/>
      <c r="I116" s="490"/>
      <c r="J116" s="491"/>
      <c r="K116" s="13" t="s">
        <v>257</v>
      </c>
      <c r="L116" s="354" t="s">
        <v>258</v>
      </c>
      <c r="N116" s="256"/>
      <c r="O116" s="256"/>
      <c r="P116" s="256"/>
      <c r="Q116" s="256"/>
      <c r="R116" s="256"/>
      <c r="S116" s="256"/>
      <c r="T116" s="256"/>
      <c r="U116" s="256"/>
      <c r="V116" s="256"/>
      <c r="W116" s="256"/>
      <c r="X116" s="256"/>
    </row>
    <row r="117" spans="1:24" s="238" customFormat="1" ht="13.5" customHeight="1" x14ac:dyDescent="0.15">
      <c r="A117" s="492">
        <f>市郡別合計!$A$6</f>
        <v>0</v>
      </c>
      <c r="B117" s="493"/>
      <c r="C117" s="493"/>
      <c r="D117" s="493"/>
      <c r="E117" s="494"/>
      <c r="F117" s="545">
        <f>市郡別合計!$D$6</f>
        <v>0</v>
      </c>
      <c r="G117" s="546"/>
      <c r="H117" s="546"/>
      <c r="I117" s="546"/>
      <c r="J117" s="547"/>
      <c r="K117" s="474">
        <f>市郡別合計!$G$6</f>
        <v>0</v>
      </c>
      <c r="L117" s="476">
        <f>市郡別合計!$H$6</f>
        <v>0</v>
      </c>
      <c r="N117" s="256"/>
      <c r="O117" s="256"/>
      <c r="P117" s="256"/>
      <c r="Q117" s="256"/>
      <c r="R117" s="256"/>
      <c r="S117" s="256"/>
      <c r="T117" s="256"/>
      <c r="U117" s="256"/>
      <c r="V117" s="256"/>
      <c r="W117" s="256"/>
      <c r="X117" s="256"/>
    </row>
    <row r="118" spans="1:24" s="238" customFormat="1" ht="13.5" customHeight="1" x14ac:dyDescent="0.15">
      <c r="A118" s="495"/>
      <c r="B118" s="496"/>
      <c r="C118" s="496"/>
      <c r="D118" s="496"/>
      <c r="E118" s="497"/>
      <c r="F118" s="548"/>
      <c r="G118" s="549"/>
      <c r="H118" s="549"/>
      <c r="I118" s="549"/>
      <c r="J118" s="550"/>
      <c r="K118" s="475"/>
      <c r="L118" s="477"/>
      <c r="N118" s="256"/>
      <c r="O118" s="256"/>
      <c r="P118" s="256"/>
      <c r="Q118" s="256"/>
      <c r="R118" s="256"/>
      <c r="S118" s="256"/>
      <c r="T118" s="256"/>
      <c r="U118" s="256"/>
      <c r="V118" s="256"/>
      <c r="W118" s="256"/>
      <c r="X118" s="256"/>
    </row>
    <row r="119" spans="1:24" ht="6.2" customHeight="1" x14ac:dyDescent="0.15">
      <c r="A119" s="364"/>
      <c r="B119" s="364"/>
      <c r="C119" s="364"/>
      <c r="D119" s="363"/>
      <c r="E119" s="362"/>
      <c r="F119" s="362"/>
      <c r="G119" s="362"/>
      <c r="H119" s="363"/>
      <c r="I119" s="364"/>
      <c r="J119" s="364"/>
      <c r="K119" s="364"/>
      <c r="L119" s="364"/>
    </row>
    <row r="120" spans="1:24" ht="13.5" customHeight="1" x14ac:dyDescent="0.15">
      <c r="A120" s="523" t="s">
        <v>1</v>
      </c>
      <c r="B120" s="524"/>
      <c r="C120" s="3" t="s">
        <v>2</v>
      </c>
      <c r="D120" s="4" t="s">
        <v>4</v>
      </c>
      <c r="E120" s="4" t="s">
        <v>7</v>
      </c>
      <c r="F120" s="4" t="s">
        <v>5</v>
      </c>
      <c r="G120" s="204" t="s">
        <v>6</v>
      </c>
      <c r="H120" s="4" t="s">
        <v>3</v>
      </c>
      <c r="I120" s="4" t="s">
        <v>8</v>
      </c>
      <c r="J120" s="4" t="s">
        <v>518</v>
      </c>
      <c r="K120" s="5" t="s">
        <v>9</v>
      </c>
      <c r="L120" s="5" t="s">
        <v>445</v>
      </c>
    </row>
    <row r="121" spans="1:24" ht="13.5" customHeight="1" x14ac:dyDescent="0.2">
      <c r="A121" s="352" t="s">
        <v>135</v>
      </c>
      <c r="B121" s="13" t="s">
        <v>136</v>
      </c>
      <c r="C121" s="131">
        <f t="shared" ref="C121:C144" si="16">SUM(D121:K121)</f>
        <v>500</v>
      </c>
      <c r="D121" s="117">
        <v>300</v>
      </c>
      <c r="E121" s="117">
        <v>100</v>
      </c>
      <c r="F121" s="117">
        <v>50</v>
      </c>
      <c r="G121" s="184">
        <v>50</v>
      </c>
      <c r="H121" s="117"/>
      <c r="I121" s="117"/>
      <c r="J121" s="117"/>
      <c r="K121" s="118"/>
      <c r="L121" s="564"/>
    </row>
    <row r="122" spans="1:24" ht="13.5" customHeight="1" x14ac:dyDescent="0.25">
      <c r="A122" s="29"/>
      <c r="B122" s="348"/>
      <c r="C122" s="129">
        <f t="shared" si="16"/>
        <v>0</v>
      </c>
      <c r="D122" s="163"/>
      <c r="E122" s="163"/>
      <c r="F122" s="163"/>
      <c r="G122" s="211"/>
      <c r="H122" s="121"/>
      <c r="I122" s="121"/>
      <c r="J122" s="121"/>
      <c r="K122" s="122"/>
      <c r="L122" s="565"/>
    </row>
    <row r="123" spans="1:24" s="238" customFormat="1" ht="13.5" customHeight="1" x14ac:dyDescent="0.2">
      <c r="A123" s="352" t="s">
        <v>137</v>
      </c>
      <c r="B123" s="539" t="s">
        <v>228</v>
      </c>
      <c r="C123" s="131">
        <f t="shared" si="16"/>
        <v>2850</v>
      </c>
      <c r="D123" s="117"/>
      <c r="E123" s="117">
        <v>2000</v>
      </c>
      <c r="F123" s="117"/>
      <c r="G123" s="184">
        <v>800</v>
      </c>
      <c r="H123" s="117"/>
      <c r="I123" s="117">
        <v>50</v>
      </c>
      <c r="J123" s="117"/>
      <c r="K123" s="118"/>
      <c r="L123" s="564" t="s">
        <v>630</v>
      </c>
    </row>
    <row r="124" spans="1:24" s="238" customFormat="1" ht="13.5" customHeight="1" x14ac:dyDescent="0.25">
      <c r="A124" s="352"/>
      <c r="B124" s="540"/>
      <c r="C124" s="129">
        <f t="shared" si="16"/>
        <v>0</v>
      </c>
      <c r="D124" s="121"/>
      <c r="E124" s="163"/>
      <c r="F124" s="121"/>
      <c r="G124" s="211"/>
      <c r="H124" s="121"/>
      <c r="I124" s="211"/>
      <c r="J124" s="121"/>
      <c r="K124" s="122"/>
      <c r="L124" s="565"/>
    </row>
    <row r="125" spans="1:24" s="238" customFormat="1" ht="13.5" customHeight="1" x14ac:dyDescent="0.2">
      <c r="A125" s="352"/>
      <c r="B125" s="539" t="s">
        <v>444</v>
      </c>
      <c r="C125" s="131">
        <f t="shared" si="16"/>
        <v>1900</v>
      </c>
      <c r="D125" s="124">
        <v>1600</v>
      </c>
      <c r="E125" s="124"/>
      <c r="F125" s="124"/>
      <c r="G125" s="209"/>
      <c r="H125" s="124">
        <v>150</v>
      </c>
      <c r="I125" s="124">
        <v>100</v>
      </c>
      <c r="J125" s="124">
        <v>50</v>
      </c>
      <c r="K125" s="125"/>
      <c r="L125" s="564" t="s">
        <v>481</v>
      </c>
    </row>
    <row r="126" spans="1:24" s="238" customFormat="1" ht="13.5" customHeight="1" x14ac:dyDescent="0.25">
      <c r="A126" s="352"/>
      <c r="B126" s="540"/>
      <c r="C126" s="129">
        <f t="shared" si="16"/>
        <v>0</v>
      </c>
      <c r="D126" s="161"/>
      <c r="E126" s="126"/>
      <c r="F126" s="126"/>
      <c r="G126" s="210"/>
      <c r="H126" s="161"/>
      <c r="I126" s="161"/>
      <c r="J126" s="161"/>
      <c r="K126" s="127"/>
      <c r="L126" s="565"/>
    </row>
    <row r="127" spans="1:24" s="238" customFormat="1" ht="13.5" customHeight="1" x14ac:dyDescent="0.2">
      <c r="A127" s="512" t="s">
        <v>138</v>
      </c>
      <c r="B127" s="513"/>
      <c r="C127" s="131">
        <f t="shared" si="16"/>
        <v>4750</v>
      </c>
      <c r="D127" s="124">
        <f>SUM(D123,D125)</f>
        <v>1600</v>
      </c>
      <c r="E127" s="124">
        <f t="shared" ref="E127:K127" si="17">SUM(E123,E125)</f>
        <v>2000</v>
      </c>
      <c r="F127" s="124">
        <f t="shared" si="17"/>
        <v>0</v>
      </c>
      <c r="G127" s="209">
        <f t="shared" si="17"/>
        <v>800</v>
      </c>
      <c r="H127" s="124">
        <f t="shared" si="17"/>
        <v>150</v>
      </c>
      <c r="I127" s="124">
        <f t="shared" si="17"/>
        <v>150</v>
      </c>
      <c r="J127" s="124">
        <f t="shared" si="17"/>
        <v>50</v>
      </c>
      <c r="K127" s="125">
        <f t="shared" si="17"/>
        <v>0</v>
      </c>
      <c r="L127" s="564"/>
    </row>
    <row r="128" spans="1:24" s="238" customFormat="1" ht="13.5" customHeight="1" x14ac:dyDescent="0.25">
      <c r="A128" s="514"/>
      <c r="B128" s="515"/>
      <c r="C128" s="129">
        <f t="shared" si="16"/>
        <v>0</v>
      </c>
      <c r="D128" s="130">
        <f>SUM(D124,D126)</f>
        <v>0</v>
      </c>
      <c r="E128" s="130">
        <f t="shared" ref="E128:K128" si="18">SUM(E124,E126)</f>
        <v>0</v>
      </c>
      <c r="F128" s="130">
        <f t="shared" si="18"/>
        <v>0</v>
      </c>
      <c r="G128" s="154">
        <f t="shared" si="18"/>
        <v>0</v>
      </c>
      <c r="H128" s="126">
        <f t="shared" si="18"/>
        <v>0</v>
      </c>
      <c r="I128" s="130">
        <f t="shared" si="18"/>
        <v>0</v>
      </c>
      <c r="J128" s="130">
        <f t="shared" si="18"/>
        <v>0</v>
      </c>
      <c r="K128" s="142">
        <f t="shared" si="18"/>
        <v>0</v>
      </c>
      <c r="L128" s="565"/>
    </row>
    <row r="129" spans="1:12" ht="13.5" customHeight="1" x14ac:dyDescent="0.2">
      <c r="A129" s="23" t="s">
        <v>139</v>
      </c>
      <c r="B129" s="13" t="s">
        <v>140</v>
      </c>
      <c r="C129" s="131">
        <f t="shared" si="16"/>
        <v>1100</v>
      </c>
      <c r="D129" s="117">
        <v>750</v>
      </c>
      <c r="E129" s="117">
        <v>200</v>
      </c>
      <c r="F129" s="117">
        <v>50</v>
      </c>
      <c r="G129" s="184">
        <v>50</v>
      </c>
      <c r="H129" s="117">
        <v>50</v>
      </c>
      <c r="I129" s="117"/>
      <c r="J129" s="117"/>
      <c r="K129" s="118"/>
      <c r="L129" s="564"/>
    </row>
    <row r="130" spans="1:12" ht="13.5" customHeight="1" x14ac:dyDescent="0.25">
      <c r="A130" s="29"/>
      <c r="B130" s="348"/>
      <c r="C130" s="129">
        <f t="shared" si="16"/>
        <v>0</v>
      </c>
      <c r="D130" s="163"/>
      <c r="E130" s="163"/>
      <c r="F130" s="163"/>
      <c r="G130" s="211"/>
      <c r="H130" s="163"/>
      <c r="I130" s="121"/>
      <c r="J130" s="121"/>
      <c r="K130" s="122"/>
      <c r="L130" s="565"/>
    </row>
    <row r="131" spans="1:12" ht="13.5" customHeight="1" x14ac:dyDescent="0.2">
      <c r="A131" s="352" t="s">
        <v>141</v>
      </c>
      <c r="B131" s="13" t="s">
        <v>466</v>
      </c>
      <c r="C131" s="131">
        <f t="shared" si="16"/>
        <v>1050</v>
      </c>
      <c r="D131" s="124">
        <v>850</v>
      </c>
      <c r="E131" s="124"/>
      <c r="F131" s="124">
        <v>100</v>
      </c>
      <c r="G131" s="209"/>
      <c r="H131" s="124">
        <v>50</v>
      </c>
      <c r="I131" s="124">
        <v>50</v>
      </c>
      <c r="J131" s="124"/>
      <c r="K131" s="125"/>
      <c r="L131" s="564"/>
    </row>
    <row r="132" spans="1:12" ht="13.5" customHeight="1" x14ac:dyDescent="0.25">
      <c r="A132" s="352"/>
      <c r="B132" s="348"/>
      <c r="C132" s="129">
        <f t="shared" si="16"/>
        <v>0</v>
      </c>
      <c r="D132" s="161"/>
      <c r="E132" s="126"/>
      <c r="F132" s="161"/>
      <c r="G132" s="210"/>
      <c r="H132" s="161"/>
      <c r="I132" s="161"/>
      <c r="J132" s="126"/>
      <c r="K132" s="127"/>
      <c r="L132" s="565"/>
    </row>
    <row r="133" spans="1:12" ht="13.5" customHeight="1" x14ac:dyDescent="0.2">
      <c r="A133" s="352"/>
      <c r="B133" s="13" t="s">
        <v>142</v>
      </c>
      <c r="C133" s="131">
        <f t="shared" si="16"/>
        <v>800</v>
      </c>
      <c r="D133" s="117"/>
      <c r="E133" s="117">
        <v>600</v>
      </c>
      <c r="F133" s="117"/>
      <c r="G133" s="184">
        <v>200</v>
      </c>
      <c r="H133" s="117"/>
      <c r="I133" s="117"/>
      <c r="J133" s="117"/>
      <c r="K133" s="118"/>
      <c r="L133" s="564"/>
    </row>
    <row r="134" spans="1:12" ht="13.5" customHeight="1" x14ac:dyDescent="0.25">
      <c r="A134" s="352"/>
      <c r="B134" s="348"/>
      <c r="C134" s="129">
        <f t="shared" si="16"/>
        <v>0</v>
      </c>
      <c r="D134" s="121"/>
      <c r="E134" s="163"/>
      <c r="F134" s="121"/>
      <c r="G134" s="211"/>
      <c r="H134" s="121"/>
      <c r="I134" s="121"/>
      <c r="J134" s="121"/>
      <c r="K134" s="122"/>
      <c r="L134" s="565"/>
    </row>
    <row r="135" spans="1:12" s="238" customFormat="1" ht="13.5" customHeight="1" x14ac:dyDescent="0.2">
      <c r="A135" s="512" t="s">
        <v>143</v>
      </c>
      <c r="B135" s="513"/>
      <c r="C135" s="131">
        <f t="shared" si="16"/>
        <v>1850</v>
      </c>
      <c r="D135" s="124">
        <f t="shared" ref="D135:K136" si="19">SUM(D131,D133)</f>
        <v>850</v>
      </c>
      <c r="E135" s="124">
        <f>SUM(E131,E133)</f>
        <v>600</v>
      </c>
      <c r="F135" s="124">
        <f t="shared" si="19"/>
        <v>100</v>
      </c>
      <c r="G135" s="209">
        <f t="shared" si="19"/>
        <v>200</v>
      </c>
      <c r="H135" s="124">
        <f>SUM(H131,H133)</f>
        <v>50</v>
      </c>
      <c r="I135" s="124">
        <f t="shared" si="19"/>
        <v>50</v>
      </c>
      <c r="J135" s="124">
        <f>SUM(J131,J133)</f>
        <v>0</v>
      </c>
      <c r="K135" s="125">
        <f t="shared" si="19"/>
        <v>0</v>
      </c>
      <c r="L135" s="564"/>
    </row>
    <row r="136" spans="1:12" s="238" customFormat="1" ht="13.5" customHeight="1" x14ac:dyDescent="0.25">
      <c r="A136" s="514"/>
      <c r="B136" s="515"/>
      <c r="C136" s="129">
        <f t="shared" si="16"/>
        <v>0</v>
      </c>
      <c r="D136" s="130">
        <f t="shared" si="19"/>
        <v>0</v>
      </c>
      <c r="E136" s="130">
        <f>SUM(E132,E134)</f>
        <v>0</v>
      </c>
      <c r="F136" s="130">
        <f t="shared" si="19"/>
        <v>0</v>
      </c>
      <c r="G136" s="154">
        <f>SUM(G132,G134)</f>
        <v>0</v>
      </c>
      <c r="H136" s="126">
        <f>SUM(H132,H134)</f>
        <v>0</v>
      </c>
      <c r="I136" s="130">
        <f t="shared" si="19"/>
        <v>0</v>
      </c>
      <c r="J136" s="130">
        <f>SUM(J132,J134)</f>
        <v>0</v>
      </c>
      <c r="K136" s="142">
        <f t="shared" si="19"/>
        <v>0</v>
      </c>
      <c r="L136" s="565"/>
    </row>
    <row r="137" spans="1:12" s="238" customFormat="1" ht="13.5" customHeight="1" x14ac:dyDescent="0.2">
      <c r="A137" s="352" t="s">
        <v>144</v>
      </c>
      <c r="B137" s="13" t="s">
        <v>145</v>
      </c>
      <c r="C137" s="131">
        <f t="shared" si="16"/>
        <v>100</v>
      </c>
      <c r="D137" s="117"/>
      <c r="E137" s="117">
        <v>50</v>
      </c>
      <c r="F137" s="117"/>
      <c r="G137" s="184">
        <v>50</v>
      </c>
      <c r="H137" s="117"/>
      <c r="I137" s="117"/>
      <c r="J137" s="117"/>
      <c r="K137" s="118"/>
      <c r="L137" s="564"/>
    </row>
    <row r="138" spans="1:12" s="238" customFormat="1" ht="13.5" customHeight="1" x14ac:dyDescent="0.25">
      <c r="A138" s="352"/>
      <c r="B138" s="348"/>
      <c r="C138" s="129">
        <f t="shared" si="16"/>
        <v>0</v>
      </c>
      <c r="D138" s="121"/>
      <c r="E138" s="163"/>
      <c r="F138" s="121"/>
      <c r="G138" s="163"/>
      <c r="H138" s="121"/>
      <c r="I138" s="121"/>
      <c r="J138" s="121"/>
      <c r="K138" s="122"/>
      <c r="L138" s="565"/>
    </row>
    <row r="139" spans="1:12" s="238" customFormat="1" ht="13.5" customHeight="1" x14ac:dyDescent="0.2">
      <c r="A139" s="352"/>
      <c r="B139" s="13" t="s">
        <v>146</v>
      </c>
      <c r="C139" s="131">
        <f t="shared" si="16"/>
        <v>150</v>
      </c>
      <c r="D139" s="124">
        <v>150</v>
      </c>
      <c r="E139" s="124"/>
      <c r="F139" s="124"/>
      <c r="G139" s="209"/>
      <c r="H139" s="124"/>
      <c r="I139" s="124"/>
      <c r="J139" s="124"/>
      <c r="K139" s="125"/>
      <c r="L139" s="564"/>
    </row>
    <row r="140" spans="1:12" s="238" customFormat="1" ht="13.5" customHeight="1" x14ac:dyDescent="0.25">
      <c r="A140" s="352"/>
      <c r="B140" s="348"/>
      <c r="C140" s="129">
        <f t="shared" si="16"/>
        <v>0</v>
      </c>
      <c r="D140" s="161"/>
      <c r="E140" s="126"/>
      <c r="F140" s="126"/>
      <c r="G140" s="210"/>
      <c r="H140" s="126"/>
      <c r="I140" s="126"/>
      <c r="J140" s="126"/>
      <c r="K140" s="127"/>
      <c r="L140" s="565"/>
    </row>
    <row r="141" spans="1:12" s="238" customFormat="1" ht="13.5" customHeight="1" x14ac:dyDescent="0.2">
      <c r="A141" s="20"/>
      <c r="B141" s="582" t="s">
        <v>147</v>
      </c>
      <c r="C141" s="131">
        <f t="shared" si="16"/>
        <v>250</v>
      </c>
      <c r="D141" s="117">
        <f t="shared" ref="D141:K141" si="20">SUM(D137,D139)</f>
        <v>150</v>
      </c>
      <c r="E141" s="117">
        <f>SUM(E137,E139)</f>
        <v>50</v>
      </c>
      <c r="F141" s="117">
        <f t="shared" si="20"/>
        <v>0</v>
      </c>
      <c r="G141" s="184">
        <f t="shared" si="20"/>
        <v>50</v>
      </c>
      <c r="H141" s="117">
        <f>SUM(H137,H139)</f>
        <v>0</v>
      </c>
      <c r="I141" s="117">
        <f t="shared" si="20"/>
        <v>0</v>
      </c>
      <c r="J141" s="117">
        <f>SUM(J137,J139)</f>
        <v>0</v>
      </c>
      <c r="K141" s="125">
        <f t="shared" si="20"/>
        <v>0</v>
      </c>
      <c r="L141" s="564"/>
    </row>
    <row r="142" spans="1:12" s="238" customFormat="1" ht="13.5" customHeight="1" x14ac:dyDescent="0.25">
      <c r="A142" s="22"/>
      <c r="B142" s="583"/>
      <c r="C142" s="129">
        <f t="shared" si="16"/>
        <v>0</v>
      </c>
      <c r="D142" s="140">
        <f t="shared" ref="D142:K142" si="21">SUM(D138,D140)</f>
        <v>0</v>
      </c>
      <c r="E142" s="140">
        <f>SUM(E138,E140)</f>
        <v>0</v>
      </c>
      <c r="F142" s="140">
        <f t="shared" si="21"/>
        <v>0</v>
      </c>
      <c r="G142" s="153">
        <f t="shared" si="21"/>
        <v>0</v>
      </c>
      <c r="H142" s="121">
        <f>SUM(H138,H140)</f>
        <v>0</v>
      </c>
      <c r="I142" s="140">
        <f t="shared" si="21"/>
        <v>0</v>
      </c>
      <c r="J142" s="140">
        <f>SUM(J138,J140)</f>
        <v>0</v>
      </c>
      <c r="K142" s="141">
        <f t="shared" si="21"/>
        <v>0</v>
      </c>
      <c r="L142" s="565"/>
    </row>
    <row r="143" spans="1:12" s="238" customFormat="1" ht="13.5" customHeight="1" x14ac:dyDescent="0.2">
      <c r="A143" s="532" t="s">
        <v>148</v>
      </c>
      <c r="B143" s="533"/>
      <c r="C143" s="131">
        <f t="shared" si="16"/>
        <v>91550</v>
      </c>
      <c r="D143" s="117">
        <f t="shared" ref="D143:K144" si="22">SUM(D15,D41,D43,D51,D68,D76,D82,D90,D100,D102,D104,D110,D121,D127,D129,D135,D141)</f>
        <v>33500</v>
      </c>
      <c r="E143" s="117">
        <f t="shared" si="22"/>
        <v>30300</v>
      </c>
      <c r="F143" s="117">
        <f t="shared" si="22"/>
        <v>9850</v>
      </c>
      <c r="G143" s="184">
        <f t="shared" si="22"/>
        <v>10450</v>
      </c>
      <c r="H143" s="117">
        <f t="shared" si="22"/>
        <v>4350</v>
      </c>
      <c r="I143" s="117">
        <f t="shared" si="22"/>
        <v>2200</v>
      </c>
      <c r="J143" s="117">
        <f t="shared" si="22"/>
        <v>850</v>
      </c>
      <c r="K143" s="151">
        <f t="shared" si="22"/>
        <v>50</v>
      </c>
      <c r="L143" s="360"/>
    </row>
    <row r="144" spans="1:12" s="238" customFormat="1" ht="13.5" customHeight="1" x14ac:dyDescent="0.25">
      <c r="A144" s="514"/>
      <c r="B144" s="515"/>
      <c r="C144" s="129">
        <f t="shared" si="16"/>
        <v>0</v>
      </c>
      <c r="D144" s="175">
        <f t="shared" si="22"/>
        <v>0</v>
      </c>
      <c r="E144" s="175">
        <f t="shared" si="22"/>
        <v>0</v>
      </c>
      <c r="F144" s="175">
        <f t="shared" si="22"/>
        <v>0</v>
      </c>
      <c r="G144" s="218">
        <f t="shared" si="22"/>
        <v>0</v>
      </c>
      <c r="H144" s="175">
        <f t="shared" si="22"/>
        <v>0</v>
      </c>
      <c r="I144" s="175">
        <f t="shared" si="22"/>
        <v>0</v>
      </c>
      <c r="J144" s="175">
        <f t="shared" si="22"/>
        <v>0</v>
      </c>
      <c r="K144" s="176">
        <f t="shared" si="22"/>
        <v>0</v>
      </c>
      <c r="L144" s="177"/>
    </row>
    <row r="145" spans="1:24" ht="17.25" customHeight="1" x14ac:dyDescent="0.15">
      <c r="A145" s="531" t="s">
        <v>0</v>
      </c>
      <c r="B145" s="531"/>
      <c r="C145" s="416" t="str">
        <f>市郡別合計!$B$1</f>
        <v>Ver.1.01</v>
      </c>
      <c r="D145" s="511" t="s">
        <v>644</v>
      </c>
      <c r="E145" s="511"/>
      <c r="F145" s="511"/>
      <c r="G145" s="511"/>
      <c r="H145" s="418" t="s">
        <v>645</v>
      </c>
      <c r="I145" s="414"/>
      <c r="J145" s="414"/>
      <c r="K145" s="419"/>
      <c r="L145" s="351" t="str">
        <f>市郡別合計!$I$1</f>
        <v>2023/09/01 改定部数</v>
      </c>
      <c r="N145" s="413"/>
    </row>
    <row r="146" spans="1:24" s="238" customFormat="1" ht="13.5" customHeight="1" x14ac:dyDescent="0.15">
      <c r="A146" s="504" t="s">
        <v>260</v>
      </c>
      <c r="B146" s="505"/>
      <c r="C146" s="505"/>
      <c r="D146" s="506"/>
      <c r="E146" s="471" t="s">
        <v>255</v>
      </c>
      <c r="F146" s="472"/>
      <c r="G146" s="472"/>
      <c r="H146" s="473"/>
      <c r="I146" s="480" t="s">
        <v>285</v>
      </c>
      <c r="J146" s="481"/>
      <c r="K146" s="482"/>
      <c r="L146" s="353" t="s">
        <v>259</v>
      </c>
      <c r="N146" s="256"/>
      <c r="O146" s="256"/>
      <c r="P146" s="256"/>
      <c r="Q146" s="256"/>
      <c r="R146" s="256"/>
      <c r="S146" s="256"/>
      <c r="T146" s="256"/>
      <c r="U146" s="256"/>
      <c r="V146" s="256"/>
      <c r="W146" s="256"/>
      <c r="X146" s="256"/>
    </row>
    <row r="147" spans="1:24" s="238" customFormat="1" ht="13.5" customHeight="1" x14ac:dyDescent="0.15">
      <c r="A147" s="498">
        <f>市郡別合計!$A$3</f>
        <v>0</v>
      </c>
      <c r="B147" s="499"/>
      <c r="C147" s="499"/>
      <c r="D147" s="500"/>
      <c r="E147" s="525">
        <f>市郡別合計!$C$3</f>
        <v>0</v>
      </c>
      <c r="F147" s="526"/>
      <c r="G147" s="526"/>
      <c r="H147" s="527"/>
      <c r="I147" s="483">
        <f>市郡別合計!$F$3</f>
        <v>0</v>
      </c>
      <c r="J147" s="484"/>
      <c r="K147" s="485"/>
      <c r="L147" s="516">
        <f>市郡別合計!$I$3</f>
        <v>0</v>
      </c>
      <c r="N147" s="256"/>
      <c r="O147" s="256"/>
      <c r="P147" s="256"/>
      <c r="Q147" s="256"/>
      <c r="R147" s="256"/>
      <c r="S147" s="256"/>
      <c r="T147" s="256"/>
      <c r="U147" s="256"/>
      <c r="V147" s="256"/>
      <c r="W147" s="256"/>
      <c r="X147" s="256"/>
    </row>
    <row r="148" spans="1:24" s="238" customFormat="1" ht="13.5" customHeight="1" x14ac:dyDescent="0.15">
      <c r="A148" s="501"/>
      <c r="B148" s="502"/>
      <c r="C148" s="502"/>
      <c r="D148" s="503"/>
      <c r="E148" s="528"/>
      <c r="F148" s="529"/>
      <c r="G148" s="529"/>
      <c r="H148" s="530"/>
      <c r="I148" s="486"/>
      <c r="J148" s="487"/>
      <c r="K148" s="488"/>
      <c r="L148" s="517"/>
      <c r="N148" s="256"/>
      <c r="O148" s="256"/>
      <c r="P148" s="256"/>
      <c r="Q148" s="256"/>
      <c r="R148" s="256"/>
      <c r="S148" s="256"/>
      <c r="T148" s="256"/>
      <c r="U148" s="256"/>
      <c r="V148" s="256"/>
      <c r="W148" s="256"/>
      <c r="X148" s="256"/>
    </row>
    <row r="149" spans="1:24" s="238" customFormat="1" ht="13.5" customHeight="1" x14ac:dyDescent="0.15">
      <c r="A149" s="551" t="s">
        <v>261</v>
      </c>
      <c r="B149" s="552"/>
      <c r="C149" s="552"/>
      <c r="D149" s="552"/>
      <c r="E149" s="553"/>
      <c r="F149" s="489" t="s">
        <v>262</v>
      </c>
      <c r="G149" s="490"/>
      <c r="H149" s="490"/>
      <c r="I149" s="490"/>
      <c r="J149" s="491"/>
      <c r="K149" s="13" t="s">
        <v>257</v>
      </c>
      <c r="L149" s="354" t="s">
        <v>258</v>
      </c>
      <c r="N149" s="256"/>
      <c r="O149" s="256"/>
      <c r="P149" s="256"/>
      <c r="Q149" s="256"/>
      <c r="R149" s="256"/>
      <c r="S149" s="256"/>
      <c r="T149" s="256"/>
      <c r="U149" s="256"/>
      <c r="V149" s="256"/>
      <c r="W149" s="256"/>
      <c r="X149" s="256"/>
    </row>
    <row r="150" spans="1:24" s="238" customFormat="1" ht="13.5" customHeight="1" x14ac:dyDescent="0.15">
      <c r="A150" s="492">
        <f>市郡別合計!$A$6</f>
        <v>0</v>
      </c>
      <c r="B150" s="493"/>
      <c r="C150" s="493"/>
      <c r="D150" s="493"/>
      <c r="E150" s="494"/>
      <c r="F150" s="545">
        <f>市郡別合計!$D$6</f>
        <v>0</v>
      </c>
      <c r="G150" s="546"/>
      <c r="H150" s="546"/>
      <c r="I150" s="546"/>
      <c r="J150" s="547"/>
      <c r="K150" s="474">
        <f>市郡別合計!$G$6</f>
        <v>0</v>
      </c>
      <c r="L150" s="476">
        <f>市郡別合計!$H$6</f>
        <v>0</v>
      </c>
      <c r="N150" s="256"/>
      <c r="O150" s="256"/>
      <c r="P150" s="256"/>
      <c r="Q150" s="256"/>
      <c r="R150" s="256"/>
      <c r="S150" s="256"/>
      <c r="T150" s="256"/>
      <c r="U150" s="256"/>
      <c r="V150" s="256"/>
      <c r="W150" s="256"/>
      <c r="X150" s="256"/>
    </row>
    <row r="151" spans="1:24" s="238" customFormat="1" ht="13.5" customHeight="1" x14ac:dyDescent="0.15">
      <c r="A151" s="495"/>
      <c r="B151" s="496"/>
      <c r="C151" s="496"/>
      <c r="D151" s="496"/>
      <c r="E151" s="497"/>
      <c r="F151" s="548"/>
      <c r="G151" s="549"/>
      <c r="H151" s="549"/>
      <c r="I151" s="549"/>
      <c r="J151" s="550"/>
      <c r="K151" s="475"/>
      <c r="L151" s="477"/>
      <c r="N151" s="256"/>
      <c r="O151" s="256"/>
      <c r="P151" s="256"/>
      <c r="Q151" s="256"/>
      <c r="R151" s="256"/>
      <c r="S151" s="256"/>
      <c r="T151" s="256"/>
      <c r="U151" s="256"/>
      <c r="V151" s="256"/>
      <c r="W151" s="256"/>
      <c r="X151" s="256"/>
    </row>
    <row r="152" spans="1:24" ht="5.25" customHeight="1" x14ac:dyDescent="0.15">
      <c r="A152" s="30"/>
      <c r="B152" s="30"/>
      <c r="C152" s="31"/>
      <c r="D152" s="30"/>
      <c r="E152" s="30"/>
      <c r="F152" s="30"/>
      <c r="G152" s="30"/>
      <c r="H152" s="30"/>
      <c r="I152" s="30"/>
      <c r="J152" s="30"/>
      <c r="K152" s="30"/>
      <c r="L152" s="30"/>
    </row>
    <row r="153" spans="1:24" ht="13.5" customHeight="1" x14ac:dyDescent="0.15">
      <c r="A153" s="523" t="s">
        <v>1</v>
      </c>
      <c r="B153" s="524"/>
      <c r="C153" s="3" t="s">
        <v>2</v>
      </c>
      <c r="D153" s="4" t="s">
        <v>4</v>
      </c>
      <c r="E153" s="4" t="s">
        <v>7</v>
      </c>
      <c r="F153" s="4" t="s">
        <v>5</v>
      </c>
      <c r="G153" s="204" t="s">
        <v>6</v>
      </c>
      <c r="H153" s="4" t="s">
        <v>3</v>
      </c>
      <c r="I153" s="4" t="s">
        <v>8</v>
      </c>
      <c r="J153" s="4" t="s">
        <v>518</v>
      </c>
      <c r="K153" s="5" t="s">
        <v>9</v>
      </c>
      <c r="L153" s="5" t="s">
        <v>445</v>
      </c>
    </row>
    <row r="154" spans="1:24" s="238" customFormat="1" ht="24.95" customHeight="1" x14ac:dyDescent="0.15">
      <c r="A154" s="507" t="s">
        <v>412</v>
      </c>
      <c r="B154" s="508"/>
      <c r="H154" s="355"/>
      <c r="L154" s="356"/>
    </row>
    <row r="155" spans="1:24" ht="13.5" customHeight="1" x14ac:dyDescent="0.2">
      <c r="A155" s="509" t="s">
        <v>315</v>
      </c>
      <c r="B155" s="390" t="s">
        <v>290</v>
      </c>
      <c r="C155" s="403">
        <f t="shared" ref="C155:C167" si="23">SUM(D155:K155)</f>
        <v>7300</v>
      </c>
      <c r="D155" s="117">
        <v>6200</v>
      </c>
      <c r="E155" s="117"/>
      <c r="F155" s="117">
        <v>500</v>
      </c>
      <c r="G155" s="184"/>
      <c r="H155" s="117">
        <v>500</v>
      </c>
      <c r="I155" s="117"/>
      <c r="J155" s="117">
        <v>50</v>
      </c>
      <c r="K155" s="118">
        <v>50</v>
      </c>
      <c r="L155" s="564" t="s">
        <v>517</v>
      </c>
      <c r="M155"/>
    </row>
    <row r="156" spans="1:24" ht="13.5" customHeight="1" x14ac:dyDescent="0.25">
      <c r="A156" s="522"/>
      <c r="B156" s="388"/>
      <c r="C156" s="404">
        <f t="shared" si="23"/>
        <v>0</v>
      </c>
      <c r="D156" s="163"/>
      <c r="E156" s="121"/>
      <c r="F156" s="163"/>
      <c r="G156" s="155"/>
      <c r="H156" s="163"/>
      <c r="I156" s="121"/>
      <c r="J156" s="163"/>
      <c r="K156" s="165"/>
      <c r="L156" s="565"/>
    </row>
    <row r="157" spans="1:24" ht="13.5" customHeight="1" x14ac:dyDescent="0.2">
      <c r="A157" s="14"/>
      <c r="B157" s="390" t="s">
        <v>464</v>
      </c>
      <c r="C157" s="146">
        <f t="shared" si="23"/>
        <v>2800</v>
      </c>
      <c r="D157" s="124"/>
      <c r="E157" s="124">
        <v>2300</v>
      </c>
      <c r="F157" s="124"/>
      <c r="G157" s="209">
        <v>400</v>
      </c>
      <c r="H157" s="124"/>
      <c r="I157" s="124">
        <v>100</v>
      </c>
      <c r="J157" s="124"/>
      <c r="K157" s="125"/>
      <c r="L157" s="564"/>
    </row>
    <row r="158" spans="1:24" ht="13.5" customHeight="1" x14ac:dyDescent="0.25">
      <c r="A158" s="14"/>
      <c r="B158" s="388"/>
      <c r="C158" s="111">
        <f t="shared" si="23"/>
        <v>0</v>
      </c>
      <c r="D158" s="126"/>
      <c r="E158" s="161"/>
      <c r="F158" s="126"/>
      <c r="G158" s="212"/>
      <c r="H158" s="126"/>
      <c r="I158" s="161"/>
      <c r="J158" s="126"/>
      <c r="K158" s="127"/>
      <c r="L158" s="565"/>
    </row>
    <row r="159" spans="1:24" ht="13.5" customHeight="1" x14ac:dyDescent="0.2">
      <c r="A159" s="14"/>
      <c r="B159" s="390" t="s">
        <v>465</v>
      </c>
      <c r="C159" s="146">
        <f t="shared" si="23"/>
        <v>2400</v>
      </c>
      <c r="D159" s="117"/>
      <c r="E159" s="117">
        <v>1850</v>
      </c>
      <c r="F159" s="117"/>
      <c r="G159" s="184">
        <v>400</v>
      </c>
      <c r="H159" s="117"/>
      <c r="I159" s="117">
        <v>150</v>
      </c>
      <c r="J159" s="117"/>
      <c r="K159" s="118"/>
      <c r="L159" s="564"/>
      <c r="M159"/>
    </row>
    <row r="160" spans="1:24" ht="13.5" customHeight="1" x14ac:dyDescent="0.25">
      <c r="A160" s="14"/>
      <c r="B160" s="388"/>
      <c r="C160" s="111">
        <f t="shared" si="23"/>
        <v>0</v>
      </c>
      <c r="D160" s="121"/>
      <c r="E160" s="163"/>
      <c r="F160" s="121"/>
      <c r="G160" s="211"/>
      <c r="H160" s="121"/>
      <c r="I160" s="163"/>
      <c r="J160" s="121"/>
      <c r="K160" s="122"/>
      <c r="L160" s="565"/>
    </row>
    <row r="161" spans="1:13" ht="13.5" customHeight="1" x14ac:dyDescent="0.2">
      <c r="A161" s="512" t="s">
        <v>300</v>
      </c>
      <c r="B161" s="533"/>
      <c r="C161" s="147">
        <f t="shared" si="23"/>
        <v>12500</v>
      </c>
      <c r="D161" s="117">
        <f t="shared" ref="D161:K162" si="24">SUM(D155,D157,D159)</f>
        <v>6200</v>
      </c>
      <c r="E161" s="117">
        <f t="shared" si="24"/>
        <v>4150</v>
      </c>
      <c r="F161" s="117">
        <f t="shared" si="24"/>
        <v>500</v>
      </c>
      <c r="G161" s="184">
        <f t="shared" si="24"/>
        <v>800</v>
      </c>
      <c r="H161" s="117">
        <f t="shared" si="24"/>
        <v>500</v>
      </c>
      <c r="I161" s="117">
        <f t="shared" si="24"/>
        <v>250</v>
      </c>
      <c r="J161" s="117">
        <f t="shared" si="24"/>
        <v>50</v>
      </c>
      <c r="K161" s="118">
        <f t="shared" si="24"/>
        <v>50</v>
      </c>
      <c r="L161" s="564"/>
    </row>
    <row r="162" spans="1:13" ht="13.5" customHeight="1" x14ac:dyDescent="0.25">
      <c r="A162" s="514"/>
      <c r="B162" s="515"/>
      <c r="C162" s="148">
        <f t="shared" si="23"/>
        <v>0</v>
      </c>
      <c r="D162" s="140">
        <f t="shared" si="24"/>
        <v>0</v>
      </c>
      <c r="E162" s="140">
        <f t="shared" si="24"/>
        <v>0</v>
      </c>
      <c r="F162" s="140">
        <f t="shared" si="24"/>
        <v>0</v>
      </c>
      <c r="G162" s="153">
        <f t="shared" si="24"/>
        <v>0</v>
      </c>
      <c r="H162" s="121">
        <f t="shared" si="24"/>
        <v>0</v>
      </c>
      <c r="I162" s="140">
        <f t="shared" si="24"/>
        <v>0</v>
      </c>
      <c r="J162" s="140">
        <f t="shared" si="24"/>
        <v>0</v>
      </c>
      <c r="K162" s="141">
        <f t="shared" si="24"/>
        <v>0</v>
      </c>
      <c r="L162" s="565"/>
    </row>
    <row r="163" spans="1:13" ht="13.5" customHeight="1" x14ac:dyDescent="0.2">
      <c r="A163" s="569" t="s">
        <v>316</v>
      </c>
      <c r="B163" s="24" t="s">
        <v>624</v>
      </c>
      <c r="C163" s="146">
        <f t="shared" si="23"/>
        <v>1600</v>
      </c>
      <c r="D163" s="117">
        <v>1200</v>
      </c>
      <c r="E163" s="117">
        <v>400</v>
      </c>
      <c r="F163" s="117"/>
      <c r="G163" s="184"/>
      <c r="H163" s="117"/>
      <c r="I163" s="117"/>
      <c r="J163" s="117"/>
      <c r="K163" s="118"/>
      <c r="L163" s="564" t="s">
        <v>628</v>
      </c>
      <c r="M163"/>
    </row>
    <row r="164" spans="1:13" ht="13.5" customHeight="1" x14ac:dyDescent="0.25">
      <c r="A164" s="579"/>
      <c r="B164" s="25"/>
      <c r="C164" s="111">
        <f t="shared" si="23"/>
        <v>0</v>
      </c>
      <c r="D164" s="162"/>
      <c r="E164" s="163"/>
      <c r="F164" s="121"/>
      <c r="G164" s="155"/>
      <c r="H164" s="121"/>
      <c r="I164" s="121"/>
      <c r="J164" s="121"/>
      <c r="K164" s="122"/>
      <c r="L164" s="565"/>
    </row>
    <row r="165" spans="1:13" ht="13.5" customHeight="1" x14ac:dyDescent="0.2">
      <c r="A165" s="569" t="s">
        <v>317</v>
      </c>
      <c r="B165" s="24" t="s">
        <v>158</v>
      </c>
      <c r="C165" s="146">
        <f t="shared" si="23"/>
        <v>2700</v>
      </c>
      <c r="D165" s="124">
        <v>1900</v>
      </c>
      <c r="E165" s="124">
        <v>500</v>
      </c>
      <c r="F165" s="124">
        <v>100</v>
      </c>
      <c r="G165" s="209">
        <v>100</v>
      </c>
      <c r="H165" s="124">
        <v>50</v>
      </c>
      <c r="I165" s="124">
        <v>50</v>
      </c>
      <c r="J165" s="124"/>
      <c r="K165" s="125"/>
      <c r="L165" s="564"/>
      <c r="M165"/>
    </row>
    <row r="166" spans="1:13" ht="13.5" customHeight="1" x14ac:dyDescent="0.25">
      <c r="A166" s="578"/>
      <c r="B166" s="25"/>
      <c r="C166" s="111">
        <f t="shared" si="23"/>
        <v>0</v>
      </c>
      <c r="D166" s="161"/>
      <c r="E166" s="161"/>
      <c r="F166" s="161"/>
      <c r="G166" s="212"/>
      <c r="H166" s="161"/>
      <c r="I166" s="161"/>
      <c r="J166" s="126"/>
      <c r="K166" s="127"/>
      <c r="L166" s="565"/>
    </row>
    <row r="167" spans="1:13" ht="13.5" customHeight="1" x14ac:dyDescent="0.2">
      <c r="A167" s="532" t="s">
        <v>301</v>
      </c>
      <c r="B167" s="533"/>
      <c r="C167" s="147">
        <f t="shared" si="23"/>
        <v>16800</v>
      </c>
      <c r="D167" s="124">
        <f>SUM(D161,D163,D165)</f>
        <v>9300</v>
      </c>
      <c r="E167" s="124">
        <f t="shared" ref="E167:K168" si="25">SUM(E161,E163,E165)</f>
        <v>5050</v>
      </c>
      <c r="F167" s="124">
        <f t="shared" si="25"/>
        <v>600</v>
      </c>
      <c r="G167" s="209">
        <f t="shared" si="25"/>
        <v>900</v>
      </c>
      <c r="H167" s="124">
        <f t="shared" si="25"/>
        <v>550</v>
      </c>
      <c r="I167" s="124">
        <f t="shared" si="25"/>
        <v>300</v>
      </c>
      <c r="J167" s="124">
        <f t="shared" si="25"/>
        <v>50</v>
      </c>
      <c r="K167" s="125">
        <f t="shared" si="25"/>
        <v>50</v>
      </c>
      <c r="L167" s="360"/>
    </row>
    <row r="168" spans="1:13" ht="13.5" customHeight="1" x14ac:dyDescent="0.25">
      <c r="A168" s="514"/>
      <c r="B168" s="515"/>
      <c r="C168" s="148">
        <f>SUM(D168:K168)</f>
        <v>0</v>
      </c>
      <c r="D168" s="130">
        <f>SUM(D162,D164,D166)</f>
        <v>0</v>
      </c>
      <c r="E168" s="130">
        <f t="shared" si="25"/>
        <v>0</v>
      </c>
      <c r="F168" s="130">
        <f t="shared" si="25"/>
        <v>0</v>
      </c>
      <c r="G168" s="154">
        <f t="shared" si="25"/>
        <v>0</v>
      </c>
      <c r="H168" s="126">
        <f t="shared" si="25"/>
        <v>0</v>
      </c>
      <c r="I168" s="130">
        <f t="shared" si="25"/>
        <v>0</v>
      </c>
      <c r="J168" s="130">
        <f t="shared" si="25"/>
        <v>0</v>
      </c>
      <c r="K168" s="142">
        <f t="shared" si="25"/>
        <v>0</v>
      </c>
      <c r="L168" s="177"/>
    </row>
    <row r="169" spans="1:13" s="238" customFormat="1" ht="24.95" customHeight="1" x14ac:dyDescent="0.15">
      <c r="A169" s="507" t="s">
        <v>413</v>
      </c>
      <c r="B169" s="508"/>
      <c r="H169" s="355"/>
      <c r="L169" s="356"/>
    </row>
    <row r="170" spans="1:13" ht="13.5" customHeight="1" x14ac:dyDescent="0.2">
      <c r="A170" s="12" t="s">
        <v>149</v>
      </c>
      <c r="B170" s="385"/>
      <c r="C170" s="146">
        <f t="shared" ref="C170:C177" si="26">SUM(D170:K170)</f>
        <v>750</v>
      </c>
      <c r="D170" s="117">
        <v>500</v>
      </c>
      <c r="E170" s="117">
        <v>200</v>
      </c>
      <c r="F170" s="117">
        <v>50</v>
      </c>
      <c r="G170" s="184"/>
      <c r="H170" s="117"/>
      <c r="I170" s="117"/>
      <c r="J170" s="117"/>
      <c r="K170" s="118"/>
      <c r="L170" s="564"/>
    </row>
    <row r="171" spans="1:13" ht="13.5" customHeight="1" x14ac:dyDescent="0.25">
      <c r="A171" s="10"/>
      <c r="B171" s="386"/>
      <c r="C171" s="111">
        <f t="shared" si="26"/>
        <v>0</v>
      </c>
      <c r="D171" s="163"/>
      <c r="E171" s="163"/>
      <c r="F171" s="163"/>
      <c r="G171" s="155">
        <v>0</v>
      </c>
      <c r="H171" s="121"/>
      <c r="I171" s="121"/>
      <c r="J171" s="121"/>
      <c r="K171" s="149"/>
      <c r="L171" s="565"/>
    </row>
    <row r="172" spans="1:13" ht="13.5" customHeight="1" x14ac:dyDescent="0.2">
      <c r="A172" s="12" t="s">
        <v>340</v>
      </c>
      <c r="B172" s="385"/>
      <c r="C172" s="146">
        <f t="shared" si="26"/>
        <v>4150</v>
      </c>
      <c r="D172" s="124">
        <v>3200</v>
      </c>
      <c r="E172" s="124"/>
      <c r="F172" s="124">
        <v>400</v>
      </c>
      <c r="G172" s="209"/>
      <c r="H172" s="124">
        <v>200</v>
      </c>
      <c r="I172" s="124">
        <v>200</v>
      </c>
      <c r="J172" s="124">
        <v>50</v>
      </c>
      <c r="K172" s="125">
        <v>100</v>
      </c>
      <c r="L172" s="564" t="s">
        <v>418</v>
      </c>
      <c r="M172"/>
    </row>
    <row r="173" spans="1:13" ht="13.5" customHeight="1" x14ac:dyDescent="0.25">
      <c r="A173" s="10"/>
      <c r="B173" s="386"/>
      <c r="C173" s="111">
        <f t="shared" si="26"/>
        <v>0</v>
      </c>
      <c r="D173" s="161"/>
      <c r="E173" s="126"/>
      <c r="F173" s="161"/>
      <c r="G173" s="210"/>
      <c r="H173" s="161"/>
      <c r="I173" s="161"/>
      <c r="J173" s="161"/>
      <c r="K173" s="164"/>
      <c r="L173" s="565"/>
    </row>
    <row r="174" spans="1:13" ht="13.5" customHeight="1" x14ac:dyDescent="0.2">
      <c r="A174" s="12" t="s">
        <v>341</v>
      </c>
      <c r="B174" s="385"/>
      <c r="C174" s="146">
        <f t="shared" si="26"/>
        <v>4800</v>
      </c>
      <c r="D174" s="117"/>
      <c r="E174" s="117">
        <v>3950</v>
      </c>
      <c r="F174" s="117"/>
      <c r="G174" s="184">
        <v>850</v>
      </c>
      <c r="H174" s="117"/>
      <c r="I174" s="117"/>
      <c r="J174" s="117"/>
      <c r="K174" s="118"/>
      <c r="L174" s="564" t="s">
        <v>419</v>
      </c>
    </row>
    <row r="175" spans="1:13" ht="13.5" customHeight="1" x14ac:dyDescent="0.25">
      <c r="A175" s="10"/>
      <c r="B175" s="386"/>
      <c r="C175" s="111">
        <f t="shared" si="26"/>
        <v>0</v>
      </c>
      <c r="D175" s="121"/>
      <c r="E175" s="163"/>
      <c r="F175" s="121"/>
      <c r="G175" s="211"/>
      <c r="H175" s="121"/>
      <c r="I175" s="121"/>
      <c r="J175" s="121"/>
      <c r="K175" s="122"/>
      <c r="L175" s="565"/>
    </row>
    <row r="176" spans="1:13" ht="13.5" customHeight="1" x14ac:dyDescent="0.2">
      <c r="A176" s="532" t="s">
        <v>150</v>
      </c>
      <c r="B176" s="533"/>
      <c r="C176" s="147">
        <f t="shared" si="26"/>
        <v>9700</v>
      </c>
      <c r="D176" s="124">
        <f t="shared" ref="D176:K177" si="27">SUM(D170,D172,D174)</f>
        <v>3700</v>
      </c>
      <c r="E176" s="124">
        <f t="shared" si="27"/>
        <v>4150</v>
      </c>
      <c r="F176" s="124">
        <f t="shared" si="27"/>
        <v>450</v>
      </c>
      <c r="G176" s="124">
        <f t="shared" si="27"/>
        <v>850</v>
      </c>
      <c r="H176" s="124">
        <f t="shared" si="27"/>
        <v>200</v>
      </c>
      <c r="I176" s="124">
        <f t="shared" si="27"/>
        <v>200</v>
      </c>
      <c r="J176" s="124">
        <f t="shared" si="27"/>
        <v>50</v>
      </c>
      <c r="K176" s="125">
        <f t="shared" si="27"/>
        <v>100</v>
      </c>
      <c r="L176" s="360"/>
      <c r="M176"/>
    </row>
    <row r="177" spans="1:12" ht="13.5" customHeight="1" x14ac:dyDescent="0.25">
      <c r="A177" s="514"/>
      <c r="B177" s="515"/>
      <c r="C177" s="148">
        <f t="shared" si="26"/>
        <v>0</v>
      </c>
      <c r="D177" s="140">
        <f t="shared" si="27"/>
        <v>0</v>
      </c>
      <c r="E177" s="140">
        <f t="shared" si="27"/>
        <v>0</v>
      </c>
      <c r="F177" s="140">
        <f t="shared" si="27"/>
        <v>0</v>
      </c>
      <c r="G177" s="140">
        <f t="shared" si="27"/>
        <v>0</v>
      </c>
      <c r="H177" s="140">
        <f t="shared" si="27"/>
        <v>0</v>
      </c>
      <c r="I177" s="140">
        <f t="shared" si="27"/>
        <v>0</v>
      </c>
      <c r="J177" s="140">
        <f t="shared" si="27"/>
        <v>0</v>
      </c>
      <c r="K177" s="142">
        <f t="shared" si="27"/>
        <v>0</v>
      </c>
      <c r="L177" s="177"/>
    </row>
    <row r="178" spans="1:12" s="238" customFormat="1" ht="24.95" customHeight="1" x14ac:dyDescent="0.15">
      <c r="A178" s="507" t="s">
        <v>414</v>
      </c>
      <c r="B178" s="508"/>
      <c r="H178" s="355"/>
      <c r="L178" s="356"/>
    </row>
    <row r="179" spans="1:12" ht="13.5" customHeight="1" x14ac:dyDescent="0.2">
      <c r="A179" s="352" t="s">
        <v>151</v>
      </c>
      <c r="B179" s="24" t="s">
        <v>417</v>
      </c>
      <c r="C179" s="146">
        <f t="shared" ref="C179:C196" si="28">SUM(D179:K179)</f>
        <v>700</v>
      </c>
      <c r="D179" s="117">
        <v>500</v>
      </c>
      <c r="E179" s="117">
        <v>100</v>
      </c>
      <c r="F179" s="117">
        <v>50</v>
      </c>
      <c r="G179" s="184">
        <v>50</v>
      </c>
      <c r="H179" s="117"/>
      <c r="I179" s="117"/>
      <c r="J179" s="117"/>
      <c r="K179" s="118"/>
      <c r="L179" s="580"/>
    </row>
    <row r="180" spans="1:12" ht="13.5" customHeight="1" x14ac:dyDescent="0.25">
      <c r="A180" s="29"/>
      <c r="B180" s="25"/>
      <c r="C180" s="111">
        <f t="shared" si="28"/>
        <v>0</v>
      </c>
      <c r="D180" s="163"/>
      <c r="E180" s="163"/>
      <c r="F180" s="163"/>
      <c r="G180" s="211"/>
      <c r="H180" s="121"/>
      <c r="I180" s="155">
        <v>0</v>
      </c>
      <c r="J180" s="121"/>
      <c r="K180" s="122"/>
      <c r="L180" s="581"/>
    </row>
    <row r="181" spans="1:12" ht="13.5" customHeight="1" x14ac:dyDescent="0.2">
      <c r="A181" s="352" t="s">
        <v>152</v>
      </c>
      <c r="B181" s="539" t="s">
        <v>629</v>
      </c>
      <c r="C181" s="146">
        <f t="shared" si="28"/>
        <v>500</v>
      </c>
      <c r="D181" s="124">
        <v>350</v>
      </c>
      <c r="E181" s="124">
        <v>150</v>
      </c>
      <c r="F181" s="124"/>
      <c r="G181" s="209"/>
      <c r="H181" s="124"/>
      <c r="I181" s="124"/>
      <c r="J181" s="124"/>
      <c r="K181" s="125"/>
      <c r="L181" s="564"/>
    </row>
    <row r="182" spans="1:12" ht="13.5" customHeight="1" x14ac:dyDescent="0.25">
      <c r="A182" s="352"/>
      <c r="B182" s="557"/>
      <c r="C182" s="111">
        <f t="shared" si="28"/>
        <v>0</v>
      </c>
      <c r="D182" s="163"/>
      <c r="E182" s="163"/>
      <c r="F182" s="210"/>
      <c r="G182" s="210"/>
      <c r="H182" s="126"/>
      <c r="I182" s="126"/>
      <c r="J182" s="126"/>
      <c r="K182" s="127"/>
      <c r="L182" s="565"/>
    </row>
    <row r="183" spans="1:12" ht="13.5" customHeight="1" x14ac:dyDescent="0.2">
      <c r="A183" s="352"/>
      <c r="B183" s="24" t="s">
        <v>39</v>
      </c>
      <c r="C183" s="146">
        <f t="shared" si="28"/>
        <v>800</v>
      </c>
      <c r="D183" s="117">
        <v>500</v>
      </c>
      <c r="E183" s="117">
        <v>200</v>
      </c>
      <c r="F183" s="117">
        <v>50</v>
      </c>
      <c r="G183" s="184">
        <v>50</v>
      </c>
      <c r="H183" s="117"/>
      <c r="I183" s="117"/>
      <c r="J183" s="117"/>
      <c r="K183" s="125"/>
      <c r="L183" s="564"/>
    </row>
    <row r="184" spans="1:12" ht="13.5" customHeight="1" x14ac:dyDescent="0.25">
      <c r="A184" s="352"/>
      <c r="B184" s="25"/>
      <c r="C184" s="111">
        <f t="shared" si="28"/>
        <v>0</v>
      </c>
      <c r="D184" s="163"/>
      <c r="E184" s="163"/>
      <c r="F184" s="163"/>
      <c r="G184" s="211"/>
      <c r="H184" s="121"/>
      <c r="I184" s="121"/>
      <c r="J184" s="121"/>
      <c r="K184" s="127"/>
      <c r="L184" s="565"/>
    </row>
    <row r="185" spans="1:12" ht="13.5" customHeight="1" x14ac:dyDescent="0.2">
      <c r="A185" s="512" t="s">
        <v>153</v>
      </c>
      <c r="B185" s="513"/>
      <c r="C185" s="147">
        <f t="shared" si="28"/>
        <v>1300</v>
      </c>
      <c r="D185" s="117">
        <f t="shared" ref="D185:K186" si="29">SUM(D181,D183)</f>
        <v>850</v>
      </c>
      <c r="E185" s="117">
        <f>SUM(E181,E183)</f>
        <v>350</v>
      </c>
      <c r="F185" s="117">
        <f t="shared" si="29"/>
        <v>50</v>
      </c>
      <c r="G185" s="184">
        <f t="shared" si="29"/>
        <v>50</v>
      </c>
      <c r="H185" s="117">
        <f>SUM(H181,H183)</f>
        <v>0</v>
      </c>
      <c r="I185" s="117">
        <f t="shared" si="29"/>
        <v>0</v>
      </c>
      <c r="J185" s="117">
        <f>SUM(J181,J183)</f>
        <v>0</v>
      </c>
      <c r="K185" s="118">
        <f t="shared" si="29"/>
        <v>0</v>
      </c>
      <c r="L185" s="564"/>
    </row>
    <row r="186" spans="1:12" ht="13.5" customHeight="1" x14ac:dyDescent="0.25">
      <c r="A186" s="514"/>
      <c r="B186" s="515"/>
      <c r="C186" s="148">
        <f t="shared" si="28"/>
        <v>0</v>
      </c>
      <c r="D186" s="140">
        <f t="shared" si="29"/>
        <v>0</v>
      </c>
      <c r="E186" s="140">
        <f>SUM(E182,E184)</f>
        <v>0</v>
      </c>
      <c r="F186" s="140">
        <f t="shared" si="29"/>
        <v>0</v>
      </c>
      <c r="G186" s="153">
        <f t="shared" si="29"/>
        <v>0</v>
      </c>
      <c r="H186" s="121">
        <f>SUM(H182,H184)</f>
        <v>0</v>
      </c>
      <c r="I186" s="140">
        <f t="shared" si="29"/>
        <v>0</v>
      </c>
      <c r="J186" s="140">
        <f>SUM(J182,J184)</f>
        <v>0</v>
      </c>
      <c r="K186" s="141">
        <f t="shared" si="29"/>
        <v>0</v>
      </c>
      <c r="L186" s="565"/>
    </row>
    <row r="187" spans="1:12" ht="13.5" customHeight="1" x14ac:dyDescent="0.2">
      <c r="A187" s="23" t="s">
        <v>154</v>
      </c>
      <c r="B187" s="24" t="s">
        <v>602</v>
      </c>
      <c r="C187" s="146">
        <f t="shared" si="28"/>
        <v>700</v>
      </c>
      <c r="D187" s="124">
        <v>400</v>
      </c>
      <c r="E187" s="124">
        <v>200</v>
      </c>
      <c r="F187" s="124">
        <v>50</v>
      </c>
      <c r="G187" s="209">
        <v>50</v>
      </c>
      <c r="H187" s="124"/>
      <c r="I187" s="124"/>
      <c r="J187" s="124"/>
      <c r="K187" s="125"/>
      <c r="L187" s="564" t="s">
        <v>622</v>
      </c>
    </row>
    <row r="188" spans="1:12" ht="13.5" customHeight="1" x14ac:dyDescent="0.25">
      <c r="A188" s="29"/>
      <c r="B188" s="25"/>
      <c r="C188" s="111">
        <f t="shared" si="28"/>
        <v>0</v>
      </c>
      <c r="D188" s="163"/>
      <c r="E188" s="163"/>
      <c r="F188" s="163"/>
      <c r="G188" s="163"/>
      <c r="H188" s="126"/>
      <c r="I188" s="126"/>
      <c r="J188" s="126"/>
      <c r="K188" s="127"/>
      <c r="L188" s="565"/>
    </row>
    <row r="189" spans="1:12" ht="13.5" customHeight="1" x14ac:dyDescent="0.2">
      <c r="A189" s="352" t="s">
        <v>155</v>
      </c>
      <c r="B189" s="54" t="s">
        <v>647</v>
      </c>
      <c r="C189" s="369">
        <f t="shared" si="28"/>
        <v>100</v>
      </c>
      <c r="D189" s="370">
        <v>50</v>
      </c>
      <c r="E189" s="370">
        <v>50</v>
      </c>
      <c r="F189" s="370"/>
      <c r="G189" s="371"/>
      <c r="H189" s="370"/>
      <c r="I189" s="370"/>
      <c r="J189" s="370"/>
      <c r="K189" s="372"/>
      <c r="L189" s="564"/>
    </row>
    <row r="190" spans="1:12" ht="13.5" customHeight="1" x14ac:dyDescent="0.25">
      <c r="A190" s="29"/>
      <c r="B190" s="25"/>
      <c r="C190" s="111">
        <f t="shared" si="28"/>
        <v>0</v>
      </c>
      <c r="D190" s="163"/>
      <c r="E190" s="163"/>
      <c r="F190" s="121"/>
      <c r="G190" s="155"/>
      <c r="H190" s="121"/>
      <c r="I190" s="121"/>
      <c r="J190" s="121"/>
      <c r="K190" s="122"/>
      <c r="L190" s="565"/>
    </row>
    <row r="191" spans="1:12" ht="13.5" customHeight="1" x14ac:dyDescent="0.2">
      <c r="A191" s="352" t="s">
        <v>303</v>
      </c>
      <c r="B191" s="24" t="s">
        <v>625</v>
      </c>
      <c r="C191" s="146">
        <f t="shared" si="28"/>
        <v>550</v>
      </c>
      <c r="D191" s="124">
        <v>300</v>
      </c>
      <c r="E191" s="124">
        <v>250</v>
      </c>
      <c r="F191" s="124"/>
      <c r="G191" s="209"/>
      <c r="H191" s="124"/>
      <c r="I191" s="124"/>
      <c r="J191" s="124"/>
      <c r="K191" s="125"/>
      <c r="L191" s="564"/>
    </row>
    <row r="192" spans="1:12" ht="13.5" customHeight="1" x14ac:dyDescent="0.25">
      <c r="A192" s="412"/>
      <c r="B192" s="25"/>
      <c r="C192" s="111">
        <f t="shared" si="28"/>
        <v>0</v>
      </c>
      <c r="D192" s="163"/>
      <c r="E192" s="163"/>
      <c r="F192" s="126"/>
      <c r="G192" s="210"/>
      <c r="H192" s="126"/>
      <c r="I192" s="126"/>
      <c r="J192" s="126"/>
      <c r="K192" s="127"/>
      <c r="L192" s="565"/>
    </row>
    <row r="193" spans="1:27" ht="13.5" customHeight="1" x14ac:dyDescent="0.2">
      <c r="A193" s="352" t="s">
        <v>156</v>
      </c>
      <c r="B193" s="24" t="s">
        <v>533</v>
      </c>
      <c r="C193" s="146">
        <f t="shared" si="28"/>
        <v>450</v>
      </c>
      <c r="D193" s="124">
        <v>350</v>
      </c>
      <c r="E193" s="124">
        <v>100</v>
      </c>
      <c r="F193" s="124"/>
      <c r="G193" s="209"/>
      <c r="H193" s="124"/>
      <c r="I193" s="124"/>
      <c r="J193" s="124"/>
      <c r="K193" s="125"/>
      <c r="L193" s="564"/>
    </row>
    <row r="194" spans="1:27" ht="13.5" customHeight="1" x14ac:dyDescent="0.25">
      <c r="A194" s="29"/>
      <c r="B194" s="25"/>
      <c r="C194" s="111">
        <f t="shared" si="28"/>
        <v>0</v>
      </c>
      <c r="D194" s="161"/>
      <c r="E194" s="161"/>
      <c r="F194" s="126"/>
      <c r="G194" s="210"/>
      <c r="H194" s="126"/>
      <c r="I194" s="126"/>
      <c r="J194" s="126"/>
      <c r="K194" s="127"/>
      <c r="L194" s="565"/>
    </row>
    <row r="195" spans="1:27" ht="13.5" customHeight="1" x14ac:dyDescent="0.2">
      <c r="A195" s="532" t="s">
        <v>157</v>
      </c>
      <c r="B195" s="533"/>
      <c r="C195" s="147">
        <f>SUM(D195:K195)</f>
        <v>3800</v>
      </c>
      <c r="D195" s="117">
        <f>SUM(D179,D185,D187,D189,D191,D193)</f>
        <v>2450</v>
      </c>
      <c r="E195" s="117">
        <f t="shared" ref="E195:K196" si="30">SUM(E179,E185,E187,E189,E191,E193)</f>
        <v>1050</v>
      </c>
      <c r="F195" s="117">
        <f t="shared" si="30"/>
        <v>150</v>
      </c>
      <c r="G195" s="117">
        <f t="shared" si="30"/>
        <v>150</v>
      </c>
      <c r="H195" s="117">
        <f t="shared" si="30"/>
        <v>0</v>
      </c>
      <c r="I195" s="117">
        <f t="shared" si="30"/>
        <v>0</v>
      </c>
      <c r="J195" s="117">
        <f t="shared" si="30"/>
        <v>0</v>
      </c>
      <c r="K195" s="151">
        <f t="shared" si="30"/>
        <v>0</v>
      </c>
      <c r="L195" s="564"/>
    </row>
    <row r="196" spans="1:27" ht="13.5" customHeight="1" x14ac:dyDescent="0.25">
      <c r="A196" s="514"/>
      <c r="B196" s="515"/>
      <c r="C196" s="148">
        <f t="shared" si="28"/>
        <v>0</v>
      </c>
      <c r="D196" s="140">
        <f>SUM(D180,D186,D188,D190,D192,D194)</f>
        <v>0</v>
      </c>
      <c r="E196" s="140">
        <f t="shared" si="30"/>
        <v>0</v>
      </c>
      <c r="F196" s="140">
        <f t="shared" si="30"/>
        <v>0</v>
      </c>
      <c r="G196" s="140">
        <f t="shared" si="30"/>
        <v>0</v>
      </c>
      <c r="H196" s="140">
        <f t="shared" si="30"/>
        <v>0</v>
      </c>
      <c r="I196" s="140">
        <f t="shared" si="30"/>
        <v>0</v>
      </c>
      <c r="J196" s="140">
        <f t="shared" si="30"/>
        <v>0</v>
      </c>
      <c r="K196" s="141">
        <f t="shared" si="30"/>
        <v>0</v>
      </c>
      <c r="L196" s="565"/>
    </row>
    <row r="197" spans="1:27" s="238" customFormat="1" ht="24.95" customHeight="1" x14ac:dyDescent="0.15">
      <c r="A197" s="507" t="s">
        <v>415</v>
      </c>
      <c r="B197" s="508"/>
      <c r="H197" s="355"/>
      <c r="L197" s="356"/>
    </row>
    <row r="198" spans="1:27" ht="13.5" customHeight="1" x14ac:dyDescent="0.2">
      <c r="A198" s="352" t="s">
        <v>159</v>
      </c>
      <c r="B198" s="24" t="s">
        <v>158</v>
      </c>
      <c r="C198" s="146">
        <f t="shared" ref="C198:C201" si="31">SUM(D198:K198)</f>
        <v>1400</v>
      </c>
      <c r="D198" s="117">
        <v>1000</v>
      </c>
      <c r="E198" s="117">
        <v>200</v>
      </c>
      <c r="F198" s="117">
        <v>50</v>
      </c>
      <c r="G198" s="184">
        <v>50</v>
      </c>
      <c r="H198" s="117"/>
      <c r="I198" s="117">
        <v>50</v>
      </c>
      <c r="J198" s="117"/>
      <c r="K198" s="118">
        <v>50</v>
      </c>
      <c r="L198" s="564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</row>
    <row r="199" spans="1:27" ht="13.5" customHeight="1" x14ac:dyDescent="0.25">
      <c r="A199" s="29"/>
      <c r="B199" s="25"/>
      <c r="C199" s="111">
        <f t="shared" si="31"/>
        <v>0</v>
      </c>
      <c r="D199" s="163"/>
      <c r="E199" s="163"/>
      <c r="F199" s="163"/>
      <c r="G199" s="211"/>
      <c r="H199" s="121"/>
      <c r="I199" s="163"/>
      <c r="J199" s="128"/>
      <c r="K199" s="165"/>
      <c r="L199" s="565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</row>
    <row r="200" spans="1:27" ht="13.5" customHeight="1" x14ac:dyDescent="0.2">
      <c r="A200" s="532" t="s">
        <v>160</v>
      </c>
      <c r="B200" s="533"/>
      <c r="C200" s="131">
        <f t="shared" si="31"/>
        <v>1400</v>
      </c>
      <c r="D200" s="124">
        <f>SUM(D198)</f>
        <v>1000</v>
      </c>
      <c r="E200" s="124">
        <f t="shared" ref="E200:K201" si="32">SUM(E198)</f>
        <v>200</v>
      </c>
      <c r="F200" s="124">
        <f t="shared" si="32"/>
        <v>50</v>
      </c>
      <c r="G200" s="209">
        <f t="shared" si="32"/>
        <v>50</v>
      </c>
      <c r="H200" s="124">
        <f t="shared" si="32"/>
        <v>0</v>
      </c>
      <c r="I200" s="124">
        <f t="shared" si="32"/>
        <v>50</v>
      </c>
      <c r="J200" s="124">
        <f t="shared" si="32"/>
        <v>0</v>
      </c>
      <c r="K200" s="125">
        <f t="shared" si="32"/>
        <v>50</v>
      </c>
      <c r="L200" s="564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</row>
    <row r="201" spans="1:27" ht="13.5" customHeight="1" x14ac:dyDescent="0.25">
      <c r="A201" s="514"/>
      <c r="B201" s="515"/>
      <c r="C201" s="129">
        <f t="shared" si="31"/>
        <v>0</v>
      </c>
      <c r="D201" s="130">
        <f>SUM(D199)</f>
        <v>0</v>
      </c>
      <c r="E201" s="130">
        <f t="shared" si="32"/>
        <v>0</v>
      </c>
      <c r="F201" s="130">
        <f t="shared" si="32"/>
        <v>0</v>
      </c>
      <c r="G201" s="154">
        <f t="shared" si="32"/>
        <v>0</v>
      </c>
      <c r="H201" s="126">
        <f t="shared" si="32"/>
        <v>0</v>
      </c>
      <c r="I201" s="130">
        <f t="shared" si="32"/>
        <v>0</v>
      </c>
      <c r="J201" s="130">
        <f t="shared" si="32"/>
        <v>0</v>
      </c>
      <c r="K201" s="142">
        <f t="shared" si="32"/>
        <v>0</v>
      </c>
      <c r="L201" s="565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</row>
    <row r="202" spans="1:27" x14ac:dyDescent="0.15"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</row>
    <row r="203" spans="1:27" x14ac:dyDescent="0.15"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</row>
  </sheetData>
  <sheetProtection algorithmName="SHA-512" hashValue="A2HUQfGcy2N0hYkUoewsuXNpG6fOHdyXNg7vB9Rzb2RQBjJ5YlS8kzGoS6giBkCZULYU9KYrdfQ1JdC8D+tRog==" saltValue="L0FttsfyCj0RXs8U5b1SvA==" spinCount="100000" sheet="1" objects="1" scenarios="1"/>
  <mergeCells count="175">
    <mergeCell ref="A61:B61"/>
    <mergeCell ref="A113:D113"/>
    <mergeCell ref="A114:D115"/>
    <mergeCell ref="B66:B67"/>
    <mergeCell ref="A82:B83"/>
    <mergeCell ref="E113:H113"/>
    <mergeCell ref="I113:K113"/>
    <mergeCell ref="I147:K148"/>
    <mergeCell ref="F149:J149"/>
    <mergeCell ref="A100:B101"/>
    <mergeCell ref="B141:B142"/>
    <mergeCell ref="A68:B69"/>
    <mergeCell ref="A110:B111"/>
    <mergeCell ref="A135:B136"/>
    <mergeCell ref="E147:H148"/>
    <mergeCell ref="B123:B124"/>
    <mergeCell ref="A147:D148"/>
    <mergeCell ref="A146:D146"/>
    <mergeCell ref="F117:J118"/>
    <mergeCell ref="B74:B75"/>
    <mergeCell ref="A149:E149"/>
    <mergeCell ref="E146:H146"/>
    <mergeCell ref="A120:B120"/>
    <mergeCell ref="B125:B126"/>
    <mergeCell ref="A1:B1"/>
    <mergeCell ref="A53:B53"/>
    <mergeCell ref="A112:B112"/>
    <mergeCell ref="A90:B91"/>
    <mergeCell ref="A116:E116"/>
    <mergeCell ref="L25:L26"/>
    <mergeCell ref="B80:B81"/>
    <mergeCell ref="A76:B77"/>
    <mergeCell ref="A2:D2"/>
    <mergeCell ref="A51:B52"/>
    <mergeCell ref="E114:H115"/>
    <mergeCell ref="F116:J116"/>
    <mergeCell ref="A5:E5"/>
    <mergeCell ref="F5:J5"/>
    <mergeCell ref="A6:E7"/>
    <mergeCell ref="L27:L28"/>
    <mergeCell ref="L29:L30"/>
    <mergeCell ref="A54:D54"/>
    <mergeCell ref="E54:H54"/>
    <mergeCell ref="I54:K54"/>
    <mergeCell ref="B39:B40"/>
    <mergeCell ref="A41:B42"/>
    <mergeCell ref="L51:L52"/>
    <mergeCell ref="L41:L42"/>
    <mergeCell ref="L86:L87"/>
    <mergeCell ref="L88:L89"/>
    <mergeCell ref="A195:B196"/>
    <mergeCell ref="A165:A166"/>
    <mergeCell ref="A167:B168"/>
    <mergeCell ref="A161:B162"/>
    <mergeCell ref="A155:A156"/>
    <mergeCell ref="A169:B169"/>
    <mergeCell ref="A163:A164"/>
    <mergeCell ref="L170:L171"/>
    <mergeCell ref="L172:L173"/>
    <mergeCell ref="L174:L175"/>
    <mergeCell ref="L179:L180"/>
    <mergeCell ref="L165:L166"/>
    <mergeCell ref="L159:L160"/>
    <mergeCell ref="L161:L162"/>
    <mergeCell ref="L163:L164"/>
    <mergeCell ref="L157:L158"/>
    <mergeCell ref="L193:L194"/>
    <mergeCell ref="A154:B154"/>
    <mergeCell ref="F150:J151"/>
    <mergeCell ref="L195:L196"/>
    <mergeCell ref="A176:B177"/>
    <mergeCell ref="A117:E118"/>
    <mergeCell ref="A197:B197"/>
    <mergeCell ref="A200:B201"/>
    <mergeCell ref="A185:B186"/>
    <mergeCell ref="A178:B178"/>
    <mergeCell ref="B181:B182"/>
    <mergeCell ref="A143:B144"/>
    <mergeCell ref="A127:B128"/>
    <mergeCell ref="A145:B145"/>
    <mergeCell ref="A153:B153"/>
    <mergeCell ref="A150:E151"/>
    <mergeCell ref="L200:L201"/>
    <mergeCell ref="L181:L182"/>
    <mergeCell ref="L183:L184"/>
    <mergeCell ref="L185:L186"/>
    <mergeCell ref="L187:L188"/>
    <mergeCell ref="K117:K118"/>
    <mergeCell ref="L125:L126"/>
    <mergeCell ref="L96:L97"/>
    <mergeCell ref="L90:L91"/>
    <mergeCell ref="L102:L103"/>
    <mergeCell ref="L104:L105"/>
    <mergeCell ref="L123:L124"/>
    <mergeCell ref="L117:L118"/>
    <mergeCell ref="L121:L122"/>
    <mergeCell ref="L106:L107"/>
    <mergeCell ref="L108:L109"/>
    <mergeCell ref="L110:L111"/>
    <mergeCell ref="L98:L99"/>
    <mergeCell ref="L92:L93"/>
    <mergeCell ref="L155:L156"/>
    <mergeCell ref="L150:L151"/>
    <mergeCell ref="K150:K151"/>
    <mergeCell ref="L147:L148"/>
    <mergeCell ref="L127:L128"/>
    <mergeCell ref="L84:L85"/>
    <mergeCell ref="L31:L32"/>
    <mergeCell ref="L35:L36"/>
    <mergeCell ref="L33:L34"/>
    <mergeCell ref="L37:L38"/>
    <mergeCell ref="L39:L40"/>
    <mergeCell ref="L78:L79"/>
    <mergeCell ref="L74:L75"/>
    <mergeCell ref="L76:L77"/>
    <mergeCell ref="L80:L81"/>
    <mergeCell ref="L82:L83"/>
    <mergeCell ref="L70:L71"/>
    <mergeCell ref="L64:L65"/>
    <mergeCell ref="L66:L67"/>
    <mergeCell ref="L68:L69"/>
    <mergeCell ref="L43:L44"/>
    <mergeCell ref="L45:L46"/>
    <mergeCell ref="L55:L56"/>
    <mergeCell ref="L47:L48"/>
    <mergeCell ref="L49:L50"/>
    <mergeCell ref="L72:L73"/>
    <mergeCell ref="L141:L142"/>
    <mergeCell ref="D1:F1"/>
    <mergeCell ref="D53:F53"/>
    <mergeCell ref="D112:F112"/>
    <mergeCell ref="D145:G145"/>
    <mergeCell ref="L94:L95"/>
    <mergeCell ref="L100:L101"/>
    <mergeCell ref="E2:H2"/>
    <mergeCell ref="I2:K2"/>
    <mergeCell ref="A3:D4"/>
    <mergeCell ref="E3:H4"/>
    <mergeCell ref="I3:K4"/>
    <mergeCell ref="F6:J7"/>
    <mergeCell ref="A58:E59"/>
    <mergeCell ref="K6:K7"/>
    <mergeCell ref="A15:B16"/>
    <mergeCell ref="F57:J57"/>
    <mergeCell ref="E55:H56"/>
    <mergeCell ref="A57:E57"/>
    <mergeCell ref="I55:K56"/>
    <mergeCell ref="A9:B9"/>
    <mergeCell ref="A10:B10"/>
    <mergeCell ref="F58:J59"/>
    <mergeCell ref="A55:D56"/>
    <mergeCell ref="L198:L199"/>
    <mergeCell ref="L189:L190"/>
    <mergeCell ref="L191:L192"/>
    <mergeCell ref="I114:K115"/>
    <mergeCell ref="L114:L115"/>
    <mergeCell ref="L62:L63"/>
    <mergeCell ref="L58:L59"/>
    <mergeCell ref="K58:K59"/>
    <mergeCell ref="L3:L4"/>
    <mergeCell ref="L6:L7"/>
    <mergeCell ref="L11:L12"/>
    <mergeCell ref="L13:L14"/>
    <mergeCell ref="L15:L16"/>
    <mergeCell ref="L17:L18"/>
    <mergeCell ref="L19:L20"/>
    <mergeCell ref="L21:L22"/>
    <mergeCell ref="L23:L24"/>
    <mergeCell ref="I146:K146"/>
    <mergeCell ref="L129:L130"/>
    <mergeCell ref="L131:L132"/>
    <mergeCell ref="L133:L134"/>
    <mergeCell ref="L135:L136"/>
    <mergeCell ref="L137:L138"/>
    <mergeCell ref="L139:L140"/>
  </mergeCells>
  <phoneticPr fontId="5"/>
  <conditionalFormatting sqref="C12:K12 C14:K14">
    <cfRule type="expression" dxfId="98" priority="18" stopIfTrue="1">
      <formula>C11&lt;C12</formula>
    </cfRule>
  </conditionalFormatting>
  <conditionalFormatting sqref="C16:K16 C18:K18 C42:K42 C52:K52 C69:K69 C77:K77 C83:K83 C91:K91 C101:K101 C111:K111 C122:K122 C124:K124 C126:K126 C128:K128 C130:K130 C132:K132 C134:K134 C136:K136 C138:K138 C140:K140 C142:K142 C144 C156:K156 C158:K158 C160:K160 C162:K162 C166:K166 C168:K168 C171:K171 C173:K173 C175:K175 C180:K180 C182:K182 C184:K184 C186:K186 C188:K188 C190:K190 C192:K192 C194:K194 C196:K196 C199:K199 C201:K201">
    <cfRule type="expression" dxfId="97" priority="19" stopIfTrue="1">
      <formula>C15&lt;C16</formula>
    </cfRule>
  </conditionalFormatting>
  <conditionalFormatting sqref="C20:K20 C22:K22 C24:K24 C26:K26 C28:K28 C32:K32 C36:K36 C38:K38 C40:K40 C177:K177">
    <cfRule type="expression" dxfId="96" priority="17" stopIfTrue="1">
      <formula>C19&lt;C20</formula>
    </cfRule>
  </conditionalFormatting>
  <conditionalFormatting sqref="C30:K30">
    <cfRule type="expression" dxfId="95" priority="5" stopIfTrue="1">
      <formula>C29&lt;C30</formula>
    </cfRule>
  </conditionalFormatting>
  <conditionalFormatting sqref="C34:K34">
    <cfRule type="expression" dxfId="94" priority="4" stopIfTrue="1">
      <formula>C33&lt;C34</formula>
    </cfRule>
  </conditionalFormatting>
  <conditionalFormatting sqref="C44:K44 C46:K46 C50:K50">
    <cfRule type="expression" dxfId="93" priority="16" stopIfTrue="1">
      <formula>C43&lt;C44</formula>
    </cfRule>
  </conditionalFormatting>
  <conditionalFormatting sqref="C48:K48">
    <cfRule type="expression" dxfId="92" priority="3" stopIfTrue="1">
      <formula>C47&lt;C48</formula>
    </cfRule>
  </conditionalFormatting>
  <conditionalFormatting sqref="C63:K63 C65:K65 C67:K67">
    <cfRule type="expression" dxfId="91" priority="15" stopIfTrue="1">
      <formula>C62&lt;C63</formula>
    </cfRule>
  </conditionalFormatting>
  <conditionalFormatting sqref="C71:K71 C73:K73 C75:K75">
    <cfRule type="expression" dxfId="90" priority="14" stopIfTrue="1">
      <formula>C70&lt;C71</formula>
    </cfRule>
  </conditionalFormatting>
  <conditionalFormatting sqref="C79:K79 C81:K81">
    <cfRule type="expression" dxfId="89" priority="13" stopIfTrue="1">
      <formula>C78&lt;C79</formula>
    </cfRule>
  </conditionalFormatting>
  <conditionalFormatting sqref="C85:K85 C87:K87 C89:K89">
    <cfRule type="expression" dxfId="88" priority="12" stopIfTrue="1">
      <formula>C84&lt;C85</formula>
    </cfRule>
  </conditionalFormatting>
  <conditionalFormatting sqref="C93:K93 C95:K95 C97:K97 C99:K99">
    <cfRule type="expression" dxfId="87" priority="11" stopIfTrue="1">
      <formula>C92&lt;C93</formula>
    </cfRule>
  </conditionalFormatting>
  <conditionalFormatting sqref="C103:K103">
    <cfRule type="expression" dxfId="86" priority="6" stopIfTrue="1">
      <formula>C102&lt;C103</formula>
    </cfRule>
  </conditionalFormatting>
  <conditionalFormatting sqref="C105:K105 C107:K107 C109:K109">
    <cfRule type="expression" dxfId="85" priority="10" stopIfTrue="1">
      <formula>C104&lt;C105</formula>
    </cfRule>
  </conditionalFormatting>
  <conditionalFormatting sqref="C164:K164">
    <cfRule type="expression" dxfId="84" priority="1" stopIfTrue="1">
      <formula>C163&lt;C164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10" orientation="portrait" useFirstPageNumber="1" r:id="rId1"/>
  <headerFooter alignWithMargins="0">
    <oddHeader>&amp;L銘柄別折込部数</oddHeader>
    <oddFooter>&amp;L&amp;10地区指定・銘柄指定は完全にはできません。&amp;C&amp;P</oddFooter>
  </headerFooter>
  <rowBreaks count="3" manualBreakCount="3">
    <brk id="52" max="16383" man="1"/>
    <brk id="111" max="16383" man="1"/>
    <brk id="1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X153"/>
  <sheetViews>
    <sheetView showZeros="0" zoomScaleNormal="100" zoomScaleSheetLayoutView="100" workbookViewId="0">
      <selection sqref="A1:B1"/>
    </sheetView>
  </sheetViews>
  <sheetFormatPr defaultRowHeight="13.5" x14ac:dyDescent="0.15"/>
  <cols>
    <col min="1" max="1" width="6.125" style="171" customWidth="1"/>
    <col min="2" max="2" width="8.125" style="171" customWidth="1"/>
    <col min="3" max="3" width="8.625" style="171" customWidth="1"/>
    <col min="4" max="5" width="7.375" style="171" customWidth="1"/>
    <col min="6" max="10" width="7.125" style="171" customWidth="1"/>
    <col min="11" max="11" width="6.875" style="171" customWidth="1"/>
    <col min="12" max="12" width="22.25" style="171" customWidth="1"/>
    <col min="13" max="16384" width="9" style="171"/>
  </cols>
  <sheetData>
    <row r="1" spans="1:24" s="238" customFormat="1" ht="17.25" customHeight="1" x14ac:dyDescent="0.15">
      <c r="A1" s="531" t="s">
        <v>0</v>
      </c>
      <c r="B1" s="531"/>
      <c r="C1" s="252" t="str">
        <f>市郡別合計!$B$1</f>
        <v>Ver.1.01</v>
      </c>
      <c r="D1" s="511" t="s">
        <v>343</v>
      </c>
      <c r="E1" s="511"/>
      <c r="F1" s="511"/>
      <c r="G1" s="415" t="s">
        <v>645</v>
      </c>
      <c r="H1" s="414"/>
      <c r="I1" s="414"/>
      <c r="J1" s="414"/>
      <c r="L1" s="351" t="str">
        <f>市郡別合計!$I$1</f>
        <v>2023/09/01 改定部数</v>
      </c>
      <c r="N1" s="413"/>
    </row>
    <row r="2" spans="1:24" s="238" customFormat="1" ht="13.5" customHeight="1" x14ac:dyDescent="0.15">
      <c r="A2" s="504" t="s">
        <v>260</v>
      </c>
      <c r="B2" s="505"/>
      <c r="C2" s="505"/>
      <c r="D2" s="506"/>
      <c r="E2" s="471" t="s">
        <v>255</v>
      </c>
      <c r="F2" s="472"/>
      <c r="G2" s="472"/>
      <c r="H2" s="473"/>
      <c r="I2" s="480" t="s">
        <v>285</v>
      </c>
      <c r="J2" s="481"/>
      <c r="K2" s="482"/>
      <c r="L2" s="353" t="s">
        <v>259</v>
      </c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</row>
    <row r="3" spans="1:24" s="238" customFormat="1" ht="13.5" customHeight="1" x14ac:dyDescent="0.15">
      <c r="A3" s="498">
        <f>市郡別合計!$A$3</f>
        <v>0</v>
      </c>
      <c r="B3" s="499"/>
      <c r="C3" s="499"/>
      <c r="D3" s="500"/>
      <c r="E3" s="525">
        <f>市郡別合計!$C$3</f>
        <v>0</v>
      </c>
      <c r="F3" s="526"/>
      <c r="G3" s="526"/>
      <c r="H3" s="527"/>
      <c r="I3" s="483">
        <f>市郡別合計!$F$3</f>
        <v>0</v>
      </c>
      <c r="J3" s="484"/>
      <c r="K3" s="485"/>
      <c r="L3" s="516">
        <f>市郡別合計!$I$3</f>
        <v>0</v>
      </c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</row>
    <row r="4" spans="1:24" s="238" customFormat="1" ht="13.5" customHeight="1" x14ac:dyDescent="0.15">
      <c r="A4" s="501"/>
      <c r="B4" s="502"/>
      <c r="C4" s="502"/>
      <c r="D4" s="503"/>
      <c r="E4" s="528"/>
      <c r="F4" s="529"/>
      <c r="G4" s="529"/>
      <c r="H4" s="530"/>
      <c r="I4" s="486"/>
      <c r="J4" s="487"/>
      <c r="K4" s="488"/>
      <c r="L4" s="517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</row>
    <row r="5" spans="1:24" s="238" customFormat="1" ht="13.5" customHeight="1" x14ac:dyDescent="0.15">
      <c r="A5" s="551" t="s">
        <v>261</v>
      </c>
      <c r="B5" s="552"/>
      <c r="C5" s="552"/>
      <c r="D5" s="552"/>
      <c r="E5" s="553"/>
      <c r="F5" s="489" t="s">
        <v>262</v>
      </c>
      <c r="G5" s="490"/>
      <c r="H5" s="490"/>
      <c r="I5" s="490"/>
      <c r="J5" s="491"/>
      <c r="K5" s="13" t="s">
        <v>257</v>
      </c>
      <c r="L5" s="354" t="s">
        <v>258</v>
      </c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</row>
    <row r="6" spans="1:24" s="238" customFormat="1" ht="13.5" customHeight="1" x14ac:dyDescent="0.15">
      <c r="A6" s="492">
        <f>市郡別合計!$A$6</f>
        <v>0</v>
      </c>
      <c r="B6" s="493"/>
      <c r="C6" s="493"/>
      <c r="D6" s="493"/>
      <c r="E6" s="494"/>
      <c r="F6" s="545">
        <f>市郡別合計!$D$6</f>
        <v>0</v>
      </c>
      <c r="G6" s="546"/>
      <c r="H6" s="546"/>
      <c r="I6" s="546"/>
      <c r="J6" s="547"/>
      <c r="K6" s="474">
        <f>市郡別合計!$G$6</f>
        <v>0</v>
      </c>
      <c r="L6" s="476">
        <f>市郡別合計!$H$6</f>
        <v>0</v>
      </c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</row>
    <row r="7" spans="1:24" s="238" customFormat="1" ht="13.5" customHeight="1" x14ac:dyDescent="0.15">
      <c r="A7" s="495"/>
      <c r="B7" s="496"/>
      <c r="C7" s="496"/>
      <c r="D7" s="496"/>
      <c r="E7" s="497"/>
      <c r="F7" s="548"/>
      <c r="G7" s="549"/>
      <c r="H7" s="549"/>
      <c r="I7" s="549"/>
      <c r="J7" s="550"/>
      <c r="K7" s="475"/>
      <c r="L7" s="477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ht="6.75" customHeight="1" x14ac:dyDescent="0.15">
      <c r="A8" s="26"/>
      <c r="B8" s="26"/>
      <c r="C8" s="27"/>
      <c r="D8" s="26"/>
      <c r="E8" s="26"/>
      <c r="F8" s="26"/>
      <c r="G8" s="26"/>
      <c r="H8" s="26"/>
      <c r="I8" s="28"/>
      <c r="J8" s="28"/>
      <c r="K8" s="28"/>
      <c r="L8" s="28"/>
    </row>
    <row r="9" spans="1:24" ht="13.5" customHeight="1" x14ac:dyDescent="0.15">
      <c r="A9" s="523" t="s">
        <v>1</v>
      </c>
      <c r="B9" s="524"/>
      <c r="C9" s="3" t="s">
        <v>2</v>
      </c>
      <c r="D9" s="4" t="s">
        <v>4</v>
      </c>
      <c r="E9" s="4" t="s">
        <v>7</v>
      </c>
      <c r="F9" s="4" t="s">
        <v>5</v>
      </c>
      <c r="G9" s="204" t="s">
        <v>6</v>
      </c>
      <c r="H9" s="4" t="s">
        <v>3</v>
      </c>
      <c r="I9" s="4" t="s">
        <v>8</v>
      </c>
      <c r="J9" s="4" t="s">
        <v>518</v>
      </c>
      <c r="K9" s="5" t="s">
        <v>9</v>
      </c>
      <c r="L9" s="5" t="s">
        <v>445</v>
      </c>
    </row>
    <row r="10" spans="1:24" s="238" customFormat="1" ht="24.95" customHeight="1" x14ac:dyDescent="0.15">
      <c r="A10" s="179" t="s">
        <v>424</v>
      </c>
      <c r="B10" s="180"/>
      <c r="D10" s="366" t="s">
        <v>449</v>
      </c>
      <c r="H10" s="355"/>
      <c r="L10" s="356"/>
    </row>
    <row r="11" spans="1:24" ht="13.5" customHeight="1" x14ac:dyDescent="0.2">
      <c r="A11" s="12" t="s">
        <v>161</v>
      </c>
      <c r="B11" s="385"/>
      <c r="C11" s="228">
        <f t="shared" ref="C11:C36" si="0">SUM(D11:K11)</f>
        <v>2850</v>
      </c>
      <c r="D11" s="116">
        <v>2600</v>
      </c>
      <c r="E11" s="117"/>
      <c r="F11" s="117"/>
      <c r="G11" s="184"/>
      <c r="H11" s="117">
        <v>250</v>
      </c>
      <c r="I11" s="117"/>
      <c r="J11" s="117"/>
      <c r="K11" s="118"/>
      <c r="L11" s="564"/>
    </row>
    <row r="12" spans="1:24" ht="13.5" customHeight="1" x14ac:dyDescent="0.25">
      <c r="A12" s="10"/>
      <c r="B12" s="386"/>
      <c r="C12" s="223">
        <f t="shared" si="0"/>
        <v>0</v>
      </c>
      <c r="D12" s="162"/>
      <c r="E12" s="121"/>
      <c r="F12" s="121"/>
      <c r="G12" s="155"/>
      <c r="H12" s="163"/>
      <c r="I12" s="121"/>
      <c r="J12" s="121"/>
      <c r="K12" s="122"/>
      <c r="L12" s="565"/>
    </row>
    <row r="13" spans="1:24" ht="13.5" customHeight="1" x14ac:dyDescent="0.2">
      <c r="A13" s="12" t="s">
        <v>162</v>
      </c>
      <c r="B13" s="385"/>
      <c r="C13" s="228">
        <f t="shared" si="0"/>
        <v>2450</v>
      </c>
      <c r="D13" s="123">
        <v>2300</v>
      </c>
      <c r="E13" s="124"/>
      <c r="F13" s="124"/>
      <c r="G13" s="209"/>
      <c r="H13" s="124">
        <v>150</v>
      </c>
      <c r="I13" s="124"/>
      <c r="J13" s="124"/>
      <c r="K13" s="125"/>
      <c r="L13" s="564"/>
    </row>
    <row r="14" spans="1:24" ht="13.5" customHeight="1" x14ac:dyDescent="0.25">
      <c r="A14" s="10"/>
      <c r="B14" s="386"/>
      <c r="C14" s="223">
        <f t="shared" si="0"/>
        <v>0</v>
      </c>
      <c r="D14" s="227"/>
      <c r="E14" s="126"/>
      <c r="F14" s="126"/>
      <c r="G14" s="210"/>
      <c r="H14" s="161"/>
      <c r="I14" s="126"/>
      <c r="J14" s="126"/>
      <c r="K14" s="127"/>
      <c r="L14" s="565"/>
    </row>
    <row r="15" spans="1:24" ht="13.5" customHeight="1" x14ac:dyDescent="0.2">
      <c r="A15" s="12" t="s">
        <v>163</v>
      </c>
      <c r="B15" s="385"/>
      <c r="C15" s="228">
        <f t="shared" si="0"/>
        <v>2450</v>
      </c>
      <c r="D15" s="116">
        <v>2250</v>
      </c>
      <c r="E15" s="117"/>
      <c r="F15" s="117"/>
      <c r="G15" s="184"/>
      <c r="H15" s="117">
        <v>200</v>
      </c>
      <c r="I15" s="117"/>
      <c r="J15" s="117"/>
      <c r="K15" s="118"/>
      <c r="L15" s="564"/>
    </row>
    <row r="16" spans="1:24" ht="13.5" customHeight="1" x14ac:dyDescent="0.25">
      <c r="A16" s="10"/>
      <c r="B16" s="386"/>
      <c r="C16" s="223">
        <f t="shared" si="0"/>
        <v>0</v>
      </c>
      <c r="D16" s="162"/>
      <c r="E16" s="121"/>
      <c r="F16" s="121"/>
      <c r="G16" s="155"/>
      <c r="H16" s="163"/>
      <c r="I16" s="121"/>
      <c r="J16" s="121"/>
      <c r="K16" s="122"/>
      <c r="L16" s="565"/>
    </row>
    <row r="17" spans="1:12" ht="13.5" customHeight="1" x14ac:dyDescent="0.2">
      <c r="A17" s="12" t="s">
        <v>164</v>
      </c>
      <c r="B17" s="385"/>
      <c r="C17" s="228">
        <f t="shared" si="0"/>
        <v>2050</v>
      </c>
      <c r="D17" s="123">
        <v>1900</v>
      </c>
      <c r="E17" s="124"/>
      <c r="F17" s="124"/>
      <c r="G17" s="209"/>
      <c r="H17" s="124">
        <v>150</v>
      </c>
      <c r="I17" s="124"/>
      <c r="J17" s="124"/>
      <c r="K17" s="125"/>
      <c r="L17" s="564"/>
    </row>
    <row r="18" spans="1:12" ht="13.5" customHeight="1" x14ac:dyDescent="0.25">
      <c r="A18" s="10"/>
      <c r="B18" s="386"/>
      <c r="C18" s="223">
        <f t="shared" si="0"/>
        <v>0</v>
      </c>
      <c r="D18" s="227"/>
      <c r="E18" s="126"/>
      <c r="F18" s="126"/>
      <c r="G18" s="210"/>
      <c r="H18" s="161"/>
      <c r="I18" s="126"/>
      <c r="J18" s="126"/>
      <c r="K18" s="127"/>
      <c r="L18" s="565"/>
    </row>
    <row r="19" spans="1:12" ht="13.5" customHeight="1" x14ac:dyDescent="0.2">
      <c r="A19" s="12" t="s">
        <v>165</v>
      </c>
      <c r="B19" s="385"/>
      <c r="C19" s="228">
        <f t="shared" si="0"/>
        <v>2850</v>
      </c>
      <c r="D19" s="116">
        <v>2700</v>
      </c>
      <c r="E19" s="117"/>
      <c r="F19" s="117"/>
      <c r="G19" s="184"/>
      <c r="H19" s="117">
        <v>150</v>
      </c>
      <c r="I19" s="117"/>
      <c r="J19" s="117"/>
      <c r="K19" s="118"/>
      <c r="L19" s="564" t="s">
        <v>430</v>
      </c>
    </row>
    <row r="20" spans="1:12" ht="13.5" customHeight="1" x14ac:dyDescent="0.25">
      <c r="A20" s="10"/>
      <c r="B20" s="386"/>
      <c r="C20" s="223">
        <f t="shared" si="0"/>
        <v>0</v>
      </c>
      <c r="D20" s="162"/>
      <c r="E20" s="121"/>
      <c r="F20" s="121"/>
      <c r="G20" s="155"/>
      <c r="H20" s="163"/>
      <c r="I20" s="121"/>
      <c r="J20" s="121"/>
      <c r="K20" s="122"/>
      <c r="L20" s="565"/>
    </row>
    <row r="21" spans="1:12" ht="13.5" customHeight="1" x14ac:dyDescent="0.2">
      <c r="A21" s="12" t="s">
        <v>26</v>
      </c>
      <c r="B21" s="385"/>
      <c r="C21" s="228">
        <f t="shared" si="0"/>
        <v>2550</v>
      </c>
      <c r="D21" s="123"/>
      <c r="E21" s="124">
        <v>1900</v>
      </c>
      <c r="F21" s="124"/>
      <c r="G21" s="209">
        <v>650</v>
      </c>
      <c r="H21" s="124"/>
      <c r="I21" s="124"/>
      <c r="J21" s="124"/>
      <c r="K21" s="125"/>
      <c r="L21" s="564"/>
    </row>
    <row r="22" spans="1:12" ht="13.5" customHeight="1" x14ac:dyDescent="0.25">
      <c r="A22" s="10"/>
      <c r="B22" s="386"/>
      <c r="C22" s="223">
        <f t="shared" si="0"/>
        <v>0</v>
      </c>
      <c r="D22" s="225"/>
      <c r="E22" s="161"/>
      <c r="F22" s="126"/>
      <c r="G22" s="212"/>
      <c r="H22" s="126"/>
      <c r="I22" s="126"/>
      <c r="J22" s="126"/>
      <c r="K22" s="127"/>
      <c r="L22" s="565"/>
    </row>
    <row r="23" spans="1:12" ht="13.5" customHeight="1" x14ac:dyDescent="0.2">
      <c r="A23" s="12" t="s">
        <v>643</v>
      </c>
      <c r="B23" s="385"/>
      <c r="C23" s="228">
        <f t="shared" si="0"/>
        <v>4450</v>
      </c>
      <c r="D23" s="116"/>
      <c r="E23" s="117">
        <v>3000</v>
      </c>
      <c r="F23" s="117"/>
      <c r="G23" s="184">
        <v>1450</v>
      </c>
      <c r="H23" s="117"/>
      <c r="I23" s="117"/>
      <c r="J23" s="117"/>
      <c r="K23" s="118"/>
      <c r="L23" s="564"/>
    </row>
    <row r="24" spans="1:12" ht="13.5" customHeight="1" x14ac:dyDescent="0.25">
      <c r="A24" s="10"/>
      <c r="B24" s="386"/>
      <c r="C24" s="223">
        <f t="shared" si="0"/>
        <v>0</v>
      </c>
      <c r="D24" s="120"/>
      <c r="E24" s="163"/>
      <c r="F24" s="121"/>
      <c r="G24" s="211"/>
      <c r="H24" s="121"/>
      <c r="I24" s="121"/>
      <c r="J24" s="121"/>
      <c r="K24" s="122"/>
      <c r="L24" s="565"/>
    </row>
    <row r="25" spans="1:12" ht="13.5" customHeight="1" x14ac:dyDescent="0.2">
      <c r="A25" s="12" t="s">
        <v>109</v>
      </c>
      <c r="B25" s="385"/>
      <c r="C25" s="228">
        <f t="shared" si="0"/>
        <v>1650</v>
      </c>
      <c r="D25" s="123"/>
      <c r="E25" s="124">
        <v>1200</v>
      </c>
      <c r="F25" s="124"/>
      <c r="G25" s="209">
        <v>450</v>
      </c>
      <c r="H25" s="124"/>
      <c r="I25" s="124"/>
      <c r="J25" s="124"/>
      <c r="K25" s="125"/>
      <c r="L25" s="564"/>
    </row>
    <row r="26" spans="1:12" ht="13.5" customHeight="1" x14ac:dyDescent="0.25">
      <c r="A26" s="10"/>
      <c r="B26" s="386"/>
      <c r="C26" s="223">
        <f t="shared" si="0"/>
        <v>0</v>
      </c>
      <c r="D26" s="225"/>
      <c r="E26" s="161"/>
      <c r="F26" s="126"/>
      <c r="G26" s="212"/>
      <c r="H26" s="126"/>
      <c r="I26" s="126"/>
      <c r="J26" s="126"/>
      <c r="K26" s="127"/>
      <c r="L26" s="565"/>
    </row>
    <row r="27" spans="1:12" ht="13.5" customHeight="1" x14ac:dyDescent="0.2">
      <c r="A27" s="12" t="s">
        <v>166</v>
      </c>
      <c r="B27" s="385"/>
      <c r="C27" s="228">
        <f t="shared" si="0"/>
        <v>1450</v>
      </c>
      <c r="D27" s="116"/>
      <c r="E27" s="117">
        <v>1150</v>
      </c>
      <c r="F27" s="117"/>
      <c r="G27" s="184">
        <v>300</v>
      </c>
      <c r="H27" s="117"/>
      <c r="I27" s="117"/>
      <c r="J27" s="117"/>
      <c r="K27" s="118"/>
      <c r="L27" s="564"/>
    </row>
    <row r="28" spans="1:12" ht="13.5" customHeight="1" x14ac:dyDescent="0.25">
      <c r="A28" s="10"/>
      <c r="B28" s="386"/>
      <c r="C28" s="223">
        <f t="shared" si="0"/>
        <v>0</v>
      </c>
      <c r="D28" s="120"/>
      <c r="E28" s="163"/>
      <c r="F28" s="121"/>
      <c r="G28" s="211"/>
      <c r="H28" s="121"/>
      <c r="I28" s="121"/>
      <c r="J28" s="121"/>
      <c r="K28" s="122"/>
      <c r="L28" s="565"/>
    </row>
    <row r="29" spans="1:12" ht="13.5" customHeight="1" x14ac:dyDescent="0.2">
      <c r="A29" s="12" t="s">
        <v>286</v>
      </c>
      <c r="B29" s="385"/>
      <c r="C29" s="228">
        <f t="shared" si="0"/>
        <v>6400</v>
      </c>
      <c r="D29" s="123"/>
      <c r="E29" s="124">
        <v>3000</v>
      </c>
      <c r="F29" s="124">
        <v>2350</v>
      </c>
      <c r="G29" s="209"/>
      <c r="H29" s="124"/>
      <c r="I29" s="124">
        <v>800</v>
      </c>
      <c r="J29" s="124">
        <v>200</v>
      </c>
      <c r="K29" s="125">
        <v>50</v>
      </c>
      <c r="L29" s="564"/>
    </row>
    <row r="30" spans="1:12" ht="13.5" customHeight="1" x14ac:dyDescent="0.25">
      <c r="A30" s="10"/>
      <c r="B30" s="386"/>
      <c r="C30" s="223">
        <f t="shared" si="0"/>
        <v>0</v>
      </c>
      <c r="D30" s="225"/>
      <c r="E30" s="161"/>
      <c r="F30" s="161"/>
      <c r="G30" s="210"/>
      <c r="H30" s="126"/>
      <c r="I30" s="161"/>
      <c r="J30" s="161"/>
      <c r="K30" s="164"/>
      <c r="L30" s="565"/>
    </row>
    <row r="31" spans="1:12" ht="13.5" customHeight="1" x14ac:dyDescent="0.2">
      <c r="A31" s="12" t="s">
        <v>501</v>
      </c>
      <c r="B31" s="385"/>
      <c r="C31" s="228">
        <f t="shared" si="0"/>
        <v>500</v>
      </c>
      <c r="D31" s="231">
        <v>300</v>
      </c>
      <c r="E31" s="124">
        <v>150</v>
      </c>
      <c r="F31" s="124">
        <v>50</v>
      </c>
      <c r="G31" s="209"/>
      <c r="H31" s="124"/>
      <c r="I31" s="124"/>
      <c r="J31" s="124"/>
      <c r="K31" s="125"/>
      <c r="L31" s="564"/>
    </row>
    <row r="32" spans="1:12" ht="13.5" customHeight="1" x14ac:dyDescent="0.25">
      <c r="A32" s="10"/>
      <c r="B32" s="386"/>
      <c r="C32" s="223">
        <f t="shared" si="0"/>
        <v>0</v>
      </c>
      <c r="D32" s="227"/>
      <c r="E32" s="161"/>
      <c r="F32" s="161"/>
      <c r="G32" s="126"/>
      <c r="H32" s="126"/>
      <c r="I32" s="126"/>
      <c r="J32" s="126"/>
      <c r="K32" s="127"/>
      <c r="L32" s="565"/>
    </row>
    <row r="33" spans="1:12" ht="13.5" customHeight="1" x14ac:dyDescent="0.2">
      <c r="A33" s="571" t="s">
        <v>318</v>
      </c>
      <c r="B33" s="24" t="s">
        <v>188</v>
      </c>
      <c r="C33" s="228">
        <f t="shared" si="0"/>
        <v>1950</v>
      </c>
      <c r="D33" s="123">
        <v>1400</v>
      </c>
      <c r="E33" s="124">
        <v>300</v>
      </c>
      <c r="F33" s="124">
        <v>100</v>
      </c>
      <c r="G33" s="209">
        <v>50</v>
      </c>
      <c r="H33" s="124">
        <v>50</v>
      </c>
      <c r="I33" s="124">
        <v>50</v>
      </c>
      <c r="J33" s="124"/>
      <c r="K33" s="125"/>
      <c r="L33" s="564" t="s">
        <v>431</v>
      </c>
    </row>
    <row r="34" spans="1:12" ht="13.5" customHeight="1" x14ac:dyDescent="0.25">
      <c r="A34" s="587"/>
      <c r="B34" s="25"/>
      <c r="C34" s="152">
        <f t="shared" si="0"/>
        <v>0</v>
      </c>
      <c r="D34" s="162"/>
      <c r="E34" s="163"/>
      <c r="F34" s="163"/>
      <c r="G34" s="211"/>
      <c r="H34" s="211"/>
      <c r="I34" s="163"/>
      <c r="J34" s="121"/>
      <c r="K34" s="122"/>
      <c r="L34" s="565"/>
    </row>
    <row r="35" spans="1:12" ht="13.5" customHeight="1" x14ac:dyDescent="0.2">
      <c r="A35" s="588" t="s">
        <v>167</v>
      </c>
      <c r="B35" s="589"/>
      <c r="C35" s="228">
        <f t="shared" si="0"/>
        <v>31600</v>
      </c>
      <c r="D35" s="167">
        <f t="shared" ref="D35:K35" si="1">SUM(D11,D13,D15,D17,D19,D21,D23,D25,D27,D29,D31,D33)</f>
        <v>13450</v>
      </c>
      <c r="E35" s="168">
        <f>SUM(E11,E13,E15,E17,E19,E21,E23,E25,E27,E29,E31,E33)</f>
        <v>10700</v>
      </c>
      <c r="F35" s="168">
        <f t="shared" si="1"/>
        <v>2500</v>
      </c>
      <c r="G35" s="219">
        <f t="shared" si="1"/>
        <v>2900</v>
      </c>
      <c r="H35" s="168">
        <f>SUM(H11,H13,H15,H17,H19,H21,H23,H25,H27,H29,H31,H33)</f>
        <v>950</v>
      </c>
      <c r="I35" s="168">
        <f t="shared" si="1"/>
        <v>850</v>
      </c>
      <c r="J35" s="168">
        <f>SUM(J11,J13,J15,J17,J19,J21,J23,J25,J27,J29,J31,J33)</f>
        <v>200</v>
      </c>
      <c r="K35" s="169">
        <f t="shared" si="1"/>
        <v>50</v>
      </c>
      <c r="L35" s="602" t="s">
        <v>471</v>
      </c>
    </row>
    <row r="36" spans="1:12" ht="13.5" customHeight="1" x14ac:dyDescent="0.25">
      <c r="A36" s="590"/>
      <c r="B36" s="591"/>
      <c r="C36" s="152">
        <f t="shared" si="0"/>
        <v>0</v>
      </c>
      <c r="D36" s="225">
        <f t="shared" ref="D36:K36" si="2">SUM(D12,D14,D16,D18,D20,D22,D24,D26,D28,D30,D32,D34)</f>
        <v>0</v>
      </c>
      <c r="E36" s="126">
        <f>SUM(E12,E14,E16,E18,E20,E22,E24,E26,E28,E30,E32,E34)</f>
        <v>0</v>
      </c>
      <c r="F36" s="126">
        <f t="shared" si="2"/>
        <v>0</v>
      </c>
      <c r="G36" s="210">
        <f t="shared" si="2"/>
        <v>0</v>
      </c>
      <c r="H36" s="121">
        <f>SUM(H12,H14,H16,H18,H20,H22,H24,H26,H28,H30,H32,H34)</f>
        <v>0</v>
      </c>
      <c r="I36" s="126">
        <f t="shared" si="2"/>
        <v>0</v>
      </c>
      <c r="J36" s="126">
        <f>SUM(J12,J14,J16,J18,J20,J22,J24,J26,J28,J30,J32,J34)</f>
        <v>0</v>
      </c>
      <c r="K36" s="122">
        <f t="shared" si="2"/>
        <v>0</v>
      </c>
      <c r="L36" s="603"/>
    </row>
    <row r="37" spans="1:12" s="238" customFormat="1" ht="24.95" customHeight="1" x14ac:dyDescent="0.15">
      <c r="A37" s="507" t="s">
        <v>425</v>
      </c>
      <c r="B37" s="508"/>
      <c r="C37" s="367"/>
      <c r="D37" s="367"/>
      <c r="E37" s="367"/>
      <c r="F37" s="367"/>
      <c r="G37" s="367"/>
      <c r="H37" s="355"/>
      <c r="I37" s="367"/>
      <c r="J37" s="367"/>
      <c r="K37" s="367"/>
      <c r="L37" s="356"/>
    </row>
    <row r="38" spans="1:12" ht="13.5" customHeight="1" x14ac:dyDescent="0.2">
      <c r="A38" s="571" t="s">
        <v>357</v>
      </c>
      <c r="B38" s="593" t="s">
        <v>631</v>
      </c>
      <c r="C38" s="228">
        <f t="shared" ref="C38:C57" si="3">SUM(D38:K38)</f>
        <v>4000</v>
      </c>
      <c r="D38" s="123">
        <v>3600</v>
      </c>
      <c r="E38" s="124"/>
      <c r="F38" s="124"/>
      <c r="G38" s="209"/>
      <c r="H38" s="124">
        <v>200</v>
      </c>
      <c r="I38" s="124">
        <v>150</v>
      </c>
      <c r="J38" s="124">
        <v>50</v>
      </c>
      <c r="K38" s="125"/>
      <c r="L38" s="585" t="s">
        <v>447</v>
      </c>
    </row>
    <row r="39" spans="1:12" ht="13.5" customHeight="1" x14ac:dyDescent="0.25">
      <c r="A39" s="572"/>
      <c r="B39" s="594"/>
      <c r="C39" s="223">
        <f t="shared" si="3"/>
        <v>0</v>
      </c>
      <c r="D39" s="162"/>
      <c r="E39" s="121"/>
      <c r="F39" s="121"/>
      <c r="G39" s="155"/>
      <c r="H39" s="163"/>
      <c r="I39" s="163"/>
      <c r="J39" s="163"/>
      <c r="K39" s="122"/>
      <c r="L39" s="586"/>
    </row>
    <row r="40" spans="1:12" ht="13.5" customHeight="1" x14ac:dyDescent="0.2">
      <c r="A40" s="54"/>
      <c r="B40" s="405" t="s">
        <v>200</v>
      </c>
      <c r="C40" s="228">
        <f t="shared" si="3"/>
        <v>2800</v>
      </c>
      <c r="D40" s="123"/>
      <c r="E40" s="124">
        <v>2300</v>
      </c>
      <c r="F40" s="124"/>
      <c r="G40" s="209">
        <v>500</v>
      </c>
      <c r="H40" s="124"/>
      <c r="I40" s="124"/>
      <c r="J40" s="124"/>
      <c r="K40" s="125"/>
      <c r="L40" s="585" t="s">
        <v>447</v>
      </c>
    </row>
    <row r="41" spans="1:12" ht="13.5" customHeight="1" x14ac:dyDescent="0.25">
      <c r="A41" s="54"/>
      <c r="B41" s="406"/>
      <c r="C41" s="223">
        <f t="shared" si="3"/>
        <v>0</v>
      </c>
      <c r="D41" s="120"/>
      <c r="E41" s="163"/>
      <c r="F41" s="121"/>
      <c r="G41" s="211"/>
      <c r="H41" s="121"/>
      <c r="I41" s="121"/>
      <c r="J41" s="121"/>
      <c r="K41" s="122"/>
      <c r="L41" s="586"/>
    </row>
    <row r="42" spans="1:12" ht="13.5" customHeight="1" x14ac:dyDescent="0.2">
      <c r="A42" s="54"/>
      <c r="B42" s="405" t="s">
        <v>199</v>
      </c>
      <c r="C42" s="228">
        <f t="shared" si="3"/>
        <v>2850</v>
      </c>
      <c r="D42" s="123"/>
      <c r="E42" s="124">
        <v>2100</v>
      </c>
      <c r="F42" s="124">
        <v>750</v>
      </c>
      <c r="G42" s="209"/>
      <c r="H42" s="124"/>
      <c r="I42" s="124"/>
      <c r="J42" s="124"/>
      <c r="K42" s="125"/>
      <c r="L42" s="564" t="s">
        <v>513</v>
      </c>
    </row>
    <row r="43" spans="1:12" ht="13.5" customHeight="1" x14ac:dyDescent="0.25">
      <c r="A43" s="54"/>
      <c r="B43" s="406"/>
      <c r="C43" s="223">
        <f t="shared" si="3"/>
        <v>0</v>
      </c>
      <c r="D43" s="120"/>
      <c r="E43" s="163"/>
      <c r="F43" s="163"/>
      <c r="G43" s="155"/>
      <c r="H43" s="121"/>
      <c r="I43" s="121"/>
      <c r="J43" s="121"/>
      <c r="K43" s="122"/>
      <c r="L43" s="565"/>
    </row>
    <row r="44" spans="1:12" ht="13.5" customHeight="1" x14ac:dyDescent="0.2">
      <c r="A44" s="592" t="s">
        <v>302</v>
      </c>
      <c r="B44" s="535"/>
      <c r="C44" s="229">
        <f t="shared" si="3"/>
        <v>9650</v>
      </c>
      <c r="D44" s="123">
        <f>SUM(D38,D40,D42)</f>
        <v>3600</v>
      </c>
      <c r="E44" s="124">
        <f t="shared" ref="E44:K44" si="4">SUM(E38,E40,E42)</f>
        <v>4400</v>
      </c>
      <c r="F44" s="124">
        <f t="shared" si="4"/>
        <v>750</v>
      </c>
      <c r="G44" s="209">
        <f t="shared" si="4"/>
        <v>500</v>
      </c>
      <c r="H44" s="124">
        <f t="shared" si="4"/>
        <v>200</v>
      </c>
      <c r="I44" s="124">
        <f t="shared" si="4"/>
        <v>150</v>
      </c>
      <c r="J44" s="124">
        <f t="shared" si="4"/>
        <v>50</v>
      </c>
      <c r="K44" s="125">
        <f t="shared" si="4"/>
        <v>0</v>
      </c>
      <c r="L44" s="564"/>
    </row>
    <row r="45" spans="1:12" ht="13.5" customHeight="1" x14ac:dyDescent="0.25">
      <c r="A45" s="536"/>
      <c r="B45" s="537"/>
      <c r="C45" s="230">
        <f t="shared" si="3"/>
        <v>0</v>
      </c>
      <c r="D45" s="120">
        <f t="shared" ref="D45:K45" si="5">SUM(D39,D41,D43)</f>
        <v>0</v>
      </c>
      <c r="E45" s="140">
        <f t="shared" si="5"/>
        <v>0</v>
      </c>
      <c r="F45" s="140">
        <f t="shared" si="5"/>
        <v>0</v>
      </c>
      <c r="G45" s="153">
        <f t="shared" si="5"/>
        <v>0</v>
      </c>
      <c r="H45" s="121">
        <f t="shared" si="5"/>
        <v>0</v>
      </c>
      <c r="I45" s="140">
        <f t="shared" si="5"/>
        <v>0</v>
      </c>
      <c r="J45" s="140">
        <f t="shared" si="5"/>
        <v>0</v>
      </c>
      <c r="K45" s="141">
        <f t="shared" si="5"/>
        <v>0</v>
      </c>
      <c r="L45" s="565"/>
    </row>
    <row r="46" spans="1:12" ht="13.5" customHeight="1" x14ac:dyDescent="0.2">
      <c r="A46" s="571" t="s">
        <v>319</v>
      </c>
      <c r="B46" s="24" t="s">
        <v>105</v>
      </c>
      <c r="C46" s="228">
        <f t="shared" si="3"/>
        <v>2250</v>
      </c>
      <c r="D46" s="123">
        <v>2050</v>
      </c>
      <c r="E46" s="124"/>
      <c r="F46" s="124"/>
      <c r="G46" s="209"/>
      <c r="H46" s="124">
        <v>100</v>
      </c>
      <c r="I46" s="124">
        <v>100</v>
      </c>
      <c r="J46" s="124"/>
      <c r="K46" s="125"/>
      <c r="L46" s="564" t="s">
        <v>514</v>
      </c>
    </row>
    <row r="47" spans="1:12" ht="13.5" customHeight="1" x14ac:dyDescent="0.25">
      <c r="A47" s="604"/>
      <c r="B47" s="25"/>
      <c r="C47" s="152">
        <f t="shared" si="3"/>
        <v>0</v>
      </c>
      <c r="D47" s="162"/>
      <c r="E47" s="121"/>
      <c r="F47" s="140"/>
      <c r="G47" s="155"/>
      <c r="H47" s="211"/>
      <c r="I47" s="163"/>
      <c r="J47" s="121"/>
      <c r="K47" s="122"/>
      <c r="L47" s="565"/>
    </row>
    <row r="48" spans="1:12" ht="13.5" customHeight="1" x14ac:dyDescent="0.2">
      <c r="A48" s="352"/>
      <c r="B48" s="24" t="s">
        <v>529</v>
      </c>
      <c r="C48" s="228">
        <f t="shared" si="3"/>
        <v>1200</v>
      </c>
      <c r="D48" s="123"/>
      <c r="E48" s="124">
        <v>850</v>
      </c>
      <c r="F48" s="124">
        <v>200</v>
      </c>
      <c r="G48" s="209">
        <v>150</v>
      </c>
      <c r="H48" s="124"/>
      <c r="I48" s="124"/>
      <c r="J48" s="124"/>
      <c r="K48" s="125"/>
      <c r="L48" s="564" t="s">
        <v>514</v>
      </c>
    </row>
    <row r="49" spans="1:24" ht="13.5" customHeight="1" x14ac:dyDescent="0.25">
      <c r="A49" s="352"/>
      <c r="B49" s="25"/>
      <c r="C49" s="152">
        <f t="shared" si="3"/>
        <v>0</v>
      </c>
      <c r="D49" s="120"/>
      <c r="E49" s="163"/>
      <c r="F49" s="163"/>
      <c r="G49" s="211"/>
      <c r="H49" s="121"/>
      <c r="I49" s="121"/>
      <c r="J49" s="140"/>
      <c r="K49" s="122"/>
      <c r="L49" s="565"/>
    </row>
    <row r="50" spans="1:24" ht="13.5" customHeight="1" x14ac:dyDescent="0.2">
      <c r="A50" s="512" t="s">
        <v>327</v>
      </c>
      <c r="B50" s="513"/>
      <c r="C50" s="229">
        <f t="shared" si="3"/>
        <v>3450</v>
      </c>
      <c r="D50" s="123">
        <f t="shared" ref="D50:K51" si="6">SUM(D46,D48)</f>
        <v>2050</v>
      </c>
      <c r="E50" s="124">
        <f>SUM(E46,E48)</f>
        <v>850</v>
      </c>
      <c r="F50" s="124">
        <f t="shared" si="6"/>
        <v>200</v>
      </c>
      <c r="G50" s="209">
        <f t="shared" si="6"/>
        <v>150</v>
      </c>
      <c r="H50" s="124">
        <f>SUM(H46,H48)</f>
        <v>100</v>
      </c>
      <c r="I50" s="124">
        <f t="shared" si="6"/>
        <v>100</v>
      </c>
      <c r="J50" s="124">
        <f>SUM(J46,J48)</f>
        <v>0</v>
      </c>
      <c r="K50" s="125">
        <f t="shared" si="6"/>
        <v>0</v>
      </c>
      <c r="L50" s="564"/>
    </row>
    <row r="51" spans="1:24" ht="13.5" customHeight="1" x14ac:dyDescent="0.25">
      <c r="A51" s="514"/>
      <c r="B51" s="515"/>
      <c r="C51" s="152">
        <f t="shared" si="3"/>
        <v>0</v>
      </c>
      <c r="D51" s="120">
        <f t="shared" si="6"/>
        <v>0</v>
      </c>
      <c r="E51" s="121">
        <f>SUM(E47,E49)</f>
        <v>0</v>
      </c>
      <c r="F51" s="121">
        <f t="shared" si="6"/>
        <v>0</v>
      </c>
      <c r="G51" s="155">
        <f t="shared" si="6"/>
        <v>0</v>
      </c>
      <c r="H51" s="155">
        <f>SUM(H47,H49)</f>
        <v>0</v>
      </c>
      <c r="I51" s="121">
        <f t="shared" si="6"/>
        <v>0</v>
      </c>
      <c r="J51" s="121">
        <f>SUM(J47,J49)</f>
        <v>0</v>
      </c>
      <c r="K51" s="141">
        <f t="shared" si="6"/>
        <v>0</v>
      </c>
      <c r="L51" s="565"/>
    </row>
    <row r="52" spans="1:24" ht="13.5" customHeight="1" x14ac:dyDescent="0.2">
      <c r="A52" s="571" t="s">
        <v>320</v>
      </c>
      <c r="B52" s="24" t="s">
        <v>96</v>
      </c>
      <c r="C52" s="228">
        <f t="shared" si="3"/>
        <v>900</v>
      </c>
      <c r="D52" s="123">
        <v>500</v>
      </c>
      <c r="E52" s="124">
        <v>350</v>
      </c>
      <c r="F52" s="124">
        <v>50</v>
      </c>
      <c r="G52" s="209"/>
      <c r="H52" s="124"/>
      <c r="I52" s="124"/>
      <c r="J52" s="124"/>
      <c r="K52" s="125"/>
      <c r="L52" s="564" t="s">
        <v>432</v>
      </c>
    </row>
    <row r="53" spans="1:24" ht="13.5" customHeight="1" x14ac:dyDescent="0.25">
      <c r="A53" s="600"/>
      <c r="B53" s="25"/>
      <c r="C53" s="152">
        <f t="shared" si="3"/>
        <v>0</v>
      </c>
      <c r="D53" s="162"/>
      <c r="E53" s="163"/>
      <c r="F53" s="163"/>
      <c r="G53" s="155"/>
      <c r="H53" s="155"/>
      <c r="I53" s="121"/>
      <c r="J53" s="140"/>
      <c r="K53" s="122"/>
      <c r="L53" s="565"/>
    </row>
    <row r="54" spans="1:24" ht="13.5" customHeight="1" x14ac:dyDescent="0.2">
      <c r="A54" s="571" t="s">
        <v>321</v>
      </c>
      <c r="B54" s="24" t="s">
        <v>96</v>
      </c>
      <c r="C54" s="228">
        <f t="shared" si="3"/>
        <v>300</v>
      </c>
      <c r="D54" s="123">
        <v>250</v>
      </c>
      <c r="E54" s="124">
        <v>50</v>
      </c>
      <c r="F54" s="124"/>
      <c r="G54" s="209"/>
      <c r="H54" s="124"/>
      <c r="I54" s="124"/>
      <c r="J54" s="124"/>
      <c r="K54" s="125"/>
      <c r="L54" s="564"/>
    </row>
    <row r="55" spans="1:24" ht="13.5" customHeight="1" x14ac:dyDescent="0.25">
      <c r="A55" s="600"/>
      <c r="B55" s="25"/>
      <c r="C55" s="152">
        <f t="shared" si="3"/>
        <v>0</v>
      </c>
      <c r="D55" s="162"/>
      <c r="E55" s="163"/>
      <c r="F55" s="153"/>
      <c r="G55" s="155"/>
      <c r="H55" s="155"/>
      <c r="I55" s="121"/>
      <c r="J55" s="140"/>
      <c r="K55" s="122"/>
      <c r="L55" s="565"/>
    </row>
    <row r="56" spans="1:24" ht="13.5" customHeight="1" x14ac:dyDescent="0.2">
      <c r="A56" s="532" t="s">
        <v>168</v>
      </c>
      <c r="B56" s="533"/>
      <c r="C56" s="229">
        <f t="shared" si="3"/>
        <v>14300</v>
      </c>
      <c r="D56" s="123">
        <f t="shared" ref="D56:K56" si="7">SUM(D44,D50,D52,D54)</f>
        <v>6400</v>
      </c>
      <c r="E56" s="124">
        <f>SUM(E44,E50,E52,E54)</f>
        <v>5650</v>
      </c>
      <c r="F56" s="124">
        <f t="shared" si="7"/>
        <v>1000</v>
      </c>
      <c r="G56" s="209">
        <f t="shared" si="7"/>
        <v>650</v>
      </c>
      <c r="H56" s="124">
        <f>SUM(H44,H50,H52,H54)</f>
        <v>300</v>
      </c>
      <c r="I56" s="124">
        <f t="shared" si="7"/>
        <v>250</v>
      </c>
      <c r="J56" s="124">
        <f>SUM(J44,J50,J52,J54)</f>
        <v>50</v>
      </c>
      <c r="K56" s="125">
        <f t="shared" si="7"/>
        <v>0</v>
      </c>
      <c r="L56" s="360"/>
    </row>
    <row r="57" spans="1:24" ht="13.5" customHeight="1" x14ac:dyDescent="0.25">
      <c r="A57" s="514"/>
      <c r="B57" s="515"/>
      <c r="C57" s="152">
        <f t="shared" si="3"/>
        <v>0</v>
      </c>
      <c r="D57" s="120">
        <f t="shared" ref="D57:K57" si="8">SUM(D45,D51,D53,D55)</f>
        <v>0</v>
      </c>
      <c r="E57" s="121">
        <f>SUM(E45,E51,E53,E55)</f>
        <v>0</v>
      </c>
      <c r="F57" s="121">
        <f t="shared" si="8"/>
        <v>0</v>
      </c>
      <c r="G57" s="155">
        <f t="shared" si="8"/>
        <v>0</v>
      </c>
      <c r="H57" s="155">
        <f>SUM(H45,H51,H53,H55)</f>
        <v>0</v>
      </c>
      <c r="I57" s="121">
        <f t="shared" si="8"/>
        <v>0</v>
      </c>
      <c r="J57" s="121">
        <f>SUM(J45,J51,J53,J55)</f>
        <v>0</v>
      </c>
      <c r="K57" s="141">
        <f t="shared" si="8"/>
        <v>0</v>
      </c>
      <c r="L57" s="177"/>
    </row>
    <row r="58" spans="1:24" ht="16.7" customHeight="1" x14ac:dyDescent="0.15">
      <c r="A58" s="531" t="s">
        <v>0</v>
      </c>
      <c r="B58" s="531"/>
      <c r="C58" s="252" t="str">
        <f>市郡別合計!$B$1</f>
        <v>Ver.1.01</v>
      </c>
      <c r="D58" s="511" t="s">
        <v>344</v>
      </c>
      <c r="E58" s="511"/>
      <c r="F58" s="511"/>
      <c r="G58" s="415" t="s">
        <v>645</v>
      </c>
      <c r="H58" s="414"/>
      <c r="I58" s="414"/>
      <c r="J58" s="414"/>
      <c r="K58" s="238"/>
      <c r="L58" s="351" t="str">
        <f>市郡別合計!$I$1</f>
        <v>2023/09/01 改定部数</v>
      </c>
      <c r="N58" s="413"/>
    </row>
    <row r="59" spans="1:24" s="238" customFormat="1" ht="13.5" customHeight="1" x14ac:dyDescent="0.15">
      <c r="A59" s="504" t="s">
        <v>260</v>
      </c>
      <c r="B59" s="505"/>
      <c r="C59" s="505"/>
      <c r="D59" s="506"/>
      <c r="E59" s="471" t="s">
        <v>255</v>
      </c>
      <c r="F59" s="472"/>
      <c r="G59" s="472"/>
      <c r="H59" s="473"/>
      <c r="I59" s="480" t="s">
        <v>285</v>
      </c>
      <c r="J59" s="481"/>
      <c r="K59" s="482"/>
      <c r="L59" s="353" t="s">
        <v>259</v>
      </c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</row>
    <row r="60" spans="1:24" s="238" customFormat="1" ht="13.5" customHeight="1" x14ac:dyDescent="0.15">
      <c r="A60" s="498">
        <f>市郡別合計!$A$3</f>
        <v>0</v>
      </c>
      <c r="B60" s="499"/>
      <c r="C60" s="499"/>
      <c r="D60" s="500"/>
      <c r="E60" s="525">
        <f>市郡別合計!$C$3</f>
        <v>0</v>
      </c>
      <c r="F60" s="526"/>
      <c r="G60" s="526"/>
      <c r="H60" s="527"/>
      <c r="I60" s="483">
        <f>市郡別合計!$F$3</f>
        <v>0</v>
      </c>
      <c r="J60" s="484"/>
      <c r="K60" s="485"/>
      <c r="L60" s="516">
        <f>市郡別合計!$I$3</f>
        <v>0</v>
      </c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</row>
    <row r="61" spans="1:24" s="238" customFormat="1" ht="13.5" customHeight="1" x14ac:dyDescent="0.15">
      <c r="A61" s="501"/>
      <c r="B61" s="502"/>
      <c r="C61" s="502"/>
      <c r="D61" s="503"/>
      <c r="E61" s="528"/>
      <c r="F61" s="529"/>
      <c r="G61" s="529"/>
      <c r="H61" s="530"/>
      <c r="I61" s="486"/>
      <c r="J61" s="487"/>
      <c r="K61" s="488"/>
      <c r="L61" s="517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</row>
    <row r="62" spans="1:24" s="238" customFormat="1" ht="13.5" customHeight="1" x14ac:dyDescent="0.15">
      <c r="A62" s="551" t="s">
        <v>261</v>
      </c>
      <c r="B62" s="552"/>
      <c r="C62" s="552"/>
      <c r="D62" s="552"/>
      <c r="E62" s="553"/>
      <c r="F62" s="489" t="s">
        <v>262</v>
      </c>
      <c r="G62" s="490"/>
      <c r="H62" s="490"/>
      <c r="I62" s="490"/>
      <c r="J62" s="491"/>
      <c r="K62" s="13" t="s">
        <v>257</v>
      </c>
      <c r="L62" s="354" t="s">
        <v>258</v>
      </c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</row>
    <row r="63" spans="1:24" s="238" customFormat="1" ht="13.5" customHeight="1" x14ac:dyDescent="0.15">
      <c r="A63" s="492">
        <f>市郡別合計!$A$6</f>
        <v>0</v>
      </c>
      <c r="B63" s="493"/>
      <c r="C63" s="493"/>
      <c r="D63" s="493"/>
      <c r="E63" s="494"/>
      <c r="F63" s="545">
        <f>市郡別合計!$D$6</f>
        <v>0</v>
      </c>
      <c r="G63" s="546"/>
      <c r="H63" s="546"/>
      <c r="I63" s="546"/>
      <c r="J63" s="547"/>
      <c r="K63" s="474">
        <f>市郡別合計!$G$6</f>
        <v>0</v>
      </c>
      <c r="L63" s="476">
        <f>市郡別合計!$H$6</f>
        <v>0</v>
      </c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</row>
    <row r="64" spans="1:24" s="238" customFormat="1" ht="13.5" customHeight="1" x14ac:dyDescent="0.15">
      <c r="A64" s="495"/>
      <c r="B64" s="496"/>
      <c r="C64" s="496"/>
      <c r="D64" s="496"/>
      <c r="E64" s="497"/>
      <c r="F64" s="548"/>
      <c r="G64" s="549"/>
      <c r="H64" s="549"/>
      <c r="I64" s="549"/>
      <c r="J64" s="550"/>
      <c r="K64" s="475"/>
      <c r="L64" s="477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</row>
    <row r="65" spans="1:12" ht="5.25" customHeight="1" x14ac:dyDescent="0.15">
      <c r="A65" s="21"/>
      <c r="B65" s="21"/>
      <c r="C65" s="55"/>
      <c r="D65" s="56"/>
      <c r="E65" s="57"/>
      <c r="F65" s="57"/>
      <c r="G65" s="57"/>
      <c r="H65" s="57"/>
      <c r="I65" s="57"/>
      <c r="J65" s="57"/>
      <c r="K65" s="57"/>
      <c r="L65" s="57"/>
    </row>
    <row r="66" spans="1:12" ht="13.5" customHeight="1" x14ac:dyDescent="0.15">
      <c r="A66" s="523" t="s">
        <v>1</v>
      </c>
      <c r="B66" s="524"/>
      <c r="C66" s="3" t="s">
        <v>2</v>
      </c>
      <c r="D66" s="4" t="s">
        <v>4</v>
      </c>
      <c r="E66" s="4" t="s">
        <v>7</v>
      </c>
      <c r="F66" s="4" t="s">
        <v>5</v>
      </c>
      <c r="G66" s="204" t="s">
        <v>6</v>
      </c>
      <c r="H66" s="4" t="s">
        <v>3</v>
      </c>
      <c r="I66" s="4" t="s">
        <v>8</v>
      </c>
      <c r="J66" s="4" t="s">
        <v>518</v>
      </c>
      <c r="K66" s="5" t="s">
        <v>9</v>
      </c>
      <c r="L66" s="5" t="s">
        <v>445</v>
      </c>
    </row>
    <row r="67" spans="1:12" s="238" customFormat="1" ht="24.95" customHeight="1" x14ac:dyDescent="0.15">
      <c r="A67" s="507" t="s">
        <v>426</v>
      </c>
      <c r="B67" s="508"/>
      <c r="C67" s="367"/>
      <c r="D67" s="367"/>
      <c r="E67" s="367"/>
      <c r="F67" s="367"/>
      <c r="G67" s="367"/>
      <c r="H67" s="355"/>
      <c r="I67" s="367"/>
      <c r="J67" s="367"/>
      <c r="K67" s="367"/>
      <c r="L67" s="356"/>
    </row>
    <row r="68" spans="1:12" ht="13.5" customHeight="1" x14ac:dyDescent="0.2">
      <c r="A68" s="569" t="s">
        <v>438</v>
      </c>
      <c r="B68" s="24" t="s">
        <v>636</v>
      </c>
      <c r="C68" s="228">
        <f t="shared" ref="C68:C89" si="9">SUM(D68:K68)</f>
        <v>1850</v>
      </c>
      <c r="D68" s="123">
        <v>1250</v>
      </c>
      <c r="E68" s="124">
        <v>300</v>
      </c>
      <c r="F68" s="124">
        <v>100</v>
      </c>
      <c r="G68" s="209">
        <v>100</v>
      </c>
      <c r="H68" s="124">
        <v>50</v>
      </c>
      <c r="I68" s="124">
        <v>50</v>
      </c>
      <c r="J68" s="124"/>
      <c r="K68" s="125"/>
      <c r="L68" s="564" t="s">
        <v>433</v>
      </c>
    </row>
    <row r="69" spans="1:12" ht="13.5" customHeight="1" x14ac:dyDescent="0.25">
      <c r="A69" s="584"/>
      <c r="B69" s="25" t="s">
        <v>637</v>
      </c>
      <c r="C69" s="152">
        <f t="shared" si="9"/>
        <v>0</v>
      </c>
      <c r="D69" s="162"/>
      <c r="E69" s="163"/>
      <c r="F69" s="163"/>
      <c r="G69" s="211"/>
      <c r="H69" s="163"/>
      <c r="I69" s="166"/>
      <c r="J69" s="121"/>
      <c r="K69" s="122"/>
      <c r="L69" s="565"/>
    </row>
    <row r="70" spans="1:12" ht="13.5" customHeight="1" x14ac:dyDescent="0.2">
      <c r="A70" s="352"/>
      <c r="B70" s="375" t="s">
        <v>523</v>
      </c>
      <c r="C70" s="228">
        <f t="shared" si="9"/>
        <v>1500</v>
      </c>
      <c r="D70" s="123">
        <v>1100</v>
      </c>
      <c r="E70" s="124">
        <v>200</v>
      </c>
      <c r="F70" s="124">
        <v>50</v>
      </c>
      <c r="G70" s="209">
        <v>50</v>
      </c>
      <c r="H70" s="124">
        <v>50</v>
      </c>
      <c r="I70" s="124">
        <v>50</v>
      </c>
      <c r="J70" s="124"/>
      <c r="K70" s="125"/>
      <c r="L70" s="564"/>
    </row>
    <row r="71" spans="1:12" ht="13.5" customHeight="1" x14ac:dyDescent="0.25">
      <c r="A71" s="352"/>
      <c r="B71" s="407" t="s">
        <v>441</v>
      </c>
      <c r="C71" s="152">
        <f t="shared" si="9"/>
        <v>0</v>
      </c>
      <c r="D71" s="162"/>
      <c r="E71" s="163"/>
      <c r="F71" s="163"/>
      <c r="G71" s="211"/>
      <c r="H71" s="163"/>
      <c r="I71" s="166"/>
      <c r="J71" s="121"/>
      <c r="K71" s="122"/>
      <c r="L71" s="565"/>
    </row>
    <row r="72" spans="1:12" ht="13.5" customHeight="1" x14ac:dyDescent="0.2">
      <c r="A72" s="352"/>
      <c r="B72" s="539" t="s">
        <v>322</v>
      </c>
      <c r="C72" s="228">
        <f t="shared" si="9"/>
        <v>550</v>
      </c>
      <c r="D72" s="123">
        <v>400</v>
      </c>
      <c r="E72" s="124">
        <v>100</v>
      </c>
      <c r="F72" s="124">
        <v>50</v>
      </c>
      <c r="G72" s="209"/>
      <c r="H72" s="124"/>
      <c r="I72" s="124"/>
      <c r="J72" s="124"/>
      <c r="K72" s="125"/>
      <c r="L72" s="564"/>
    </row>
    <row r="73" spans="1:12" ht="13.5" customHeight="1" x14ac:dyDescent="0.25">
      <c r="A73" s="352"/>
      <c r="B73" s="554"/>
      <c r="C73" s="152">
        <f t="shared" si="9"/>
        <v>0</v>
      </c>
      <c r="D73" s="162"/>
      <c r="E73" s="163"/>
      <c r="F73" s="163"/>
      <c r="G73" s="155"/>
      <c r="H73" s="220"/>
      <c r="I73" s="121"/>
      <c r="J73" s="140"/>
      <c r="K73" s="122"/>
      <c r="L73" s="565"/>
    </row>
    <row r="74" spans="1:12" ht="13.5" customHeight="1" x14ac:dyDescent="0.2">
      <c r="A74" s="595" t="s">
        <v>169</v>
      </c>
      <c r="B74" s="596"/>
      <c r="C74" s="229">
        <f t="shared" si="9"/>
        <v>3900</v>
      </c>
      <c r="D74" s="123">
        <f t="shared" ref="D74:K75" si="10">SUM(D68,D70,D72)</f>
        <v>2750</v>
      </c>
      <c r="E74" s="124">
        <f>SUM(E68,E70,E72)</f>
        <v>600</v>
      </c>
      <c r="F74" s="124">
        <f t="shared" si="10"/>
        <v>200</v>
      </c>
      <c r="G74" s="209">
        <f t="shared" si="10"/>
        <v>150</v>
      </c>
      <c r="H74" s="124">
        <f>SUM(H68,H70,H72)</f>
        <v>100</v>
      </c>
      <c r="I74" s="124">
        <f t="shared" si="10"/>
        <v>100</v>
      </c>
      <c r="J74" s="124">
        <f>SUM(J68,J70,J72)</f>
        <v>0</v>
      </c>
      <c r="K74" s="125"/>
      <c r="L74" s="564"/>
    </row>
    <row r="75" spans="1:12" ht="13.5" customHeight="1" x14ac:dyDescent="0.25">
      <c r="A75" s="597"/>
      <c r="B75" s="598"/>
      <c r="C75" s="152">
        <f t="shared" si="9"/>
        <v>0</v>
      </c>
      <c r="D75" s="120">
        <f>SUM(D69,D71,D73)</f>
        <v>0</v>
      </c>
      <c r="E75" s="121">
        <f>SUM(E69,E71,E73)</f>
        <v>0</v>
      </c>
      <c r="F75" s="121">
        <f t="shared" si="10"/>
        <v>0</v>
      </c>
      <c r="G75" s="155">
        <f t="shared" si="10"/>
        <v>0</v>
      </c>
      <c r="H75" s="155">
        <f>SUM(H69,H71,H73)</f>
        <v>0</v>
      </c>
      <c r="I75" s="121">
        <f t="shared" si="10"/>
        <v>0</v>
      </c>
      <c r="J75" s="121">
        <f>SUM(J69,J71,J73)</f>
        <v>0</v>
      </c>
      <c r="K75" s="141">
        <f t="shared" si="10"/>
        <v>0</v>
      </c>
      <c r="L75" s="565"/>
    </row>
    <row r="76" spans="1:12" ht="13.5" customHeight="1" x14ac:dyDescent="0.2">
      <c r="A76" s="23" t="s">
        <v>170</v>
      </c>
      <c r="B76" s="24" t="s">
        <v>177</v>
      </c>
      <c r="C76" s="228">
        <f t="shared" si="9"/>
        <v>850</v>
      </c>
      <c r="D76" s="123">
        <v>600</v>
      </c>
      <c r="E76" s="124">
        <v>150</v>
      </c>
      <c r="F76" s="124">
        <v>50</v>
      </c>
      <c r="G76" s="209">
        <v>50</v>
      </c>
      <c r="H76" s="124"/>
      <c r="I76" s="124"/>
      <c r="J76" s="124"/>
      <c r="K76" s="125"/>
      <c r="L76" s="564"/>
    </row>
    <row r="77" spans="1:12" ht="13.5" customHeight="1" x14ac:dyDescent="0.25">
      <c r="A77" s="29"/>
      <c r="B77" s="25"/>
      <c r="C77" s="152">
        <f t="shared" si="9"/>
        <v>0</v>
      </c>
      <c r="D77" s="162"/>
      <c r="E77" s="163"/>
      <c r="F77" s="163"/>
      <c r="G77" s="211"/>
      <c r="H77" s="155"/>
      <c r="I77" s="121"/>
      <c r="J77" s="140"/>
      <c r="K77" s="122"/>
      <c r="L77" s="565"/>
    </row>
    <row r="78" spans="1:12" ht="13.5" customHeight="1" x14ac:dyDescent="0.2">
      <c r="A78" s="569" t="s">
        <v>439</v>
      </c>
      <c r="B78" s="24" t="s">
        <v>171</v>
      </c>
      <c r="C78" s="228">
        <f t="shared" si="9"/>
        <v>600</v>
      </c>
      <c r="D78" s="123">
        <v>400</v>
      </c>
      <c r="E78" s="124">
        <v>100</v>
      </c>
      <c r="F78" s="124">
        <v>50</v>
      </c>
      <c r="G78" s="209">
        <v>50</v>
      </c>
      <c r="H78" s="124"/>
      <c r="I78" s="124"/>
      <c r="J78" s="124"/>
      <c r="K78" s="125"/>
      <c r="L78" s="564"/>
    </row>
    <row r="79" spans="1:12" ht="13.5" customHeight="1" x14ac:dyDescent="0.25">
      <c r="A79" s="584"/>
      <c r="B79" s="25"/>
      <c r="C79" s="152">
        <f t="shared" si="9"/>
        <v>0</v>
      </c>
      <c r="D79" s="162"/>
      <c r="E79" s="163"/>
      <c r="F79" s="163"/>
      <c r="G79" s="211"/>
      <c r="H79" s="155"/>
      <c r="I79" s="121"/>
      <c r="J79" s="140"/>
      <c r="K79" s="122"/>
      <c r="L79" s="565"/>
    </row>
    <row r="80" spans="1:12" ht="13.5" customHeight="1" x14ac:dyDescent="0.2">
      <c r="A80" s="352"/>
      <c r="B80" s="24" t="s">
        <v>172</v>
      </c>
      <c r="C80" s="228">
        <f t="shared" si="9"/>
        <v>750</v>
      </c>
      <c r="D80" s="123">
        <v>450</v>
      </c>
      <c r="E80" s="124">
        <v>150</v>
      </c>
      <c r="F80" s="124">
        <v>50</v>
      </c>
      <c r="G80" s="209">
        <v>50</v>
      </c>
      <c r="H80" s="124">
        <v>50</v>
      </c>
      <c r="I80" s="124"/>
      <c r="J80" s="124"/>
      <c r="K80" s="125"/>
      <c r="L80" s="564"/>
    </row>
    <row r="81" spans="1:12" ht="13.5" customHeight="1" x14ac:dyDescent="0.25">
      <c r="A81" s="352"/>
      <c r="B81" s="25"/>
      <c r="C81" s="152">
        <f t="shared" si="9"/>
        <v>0</v>
      </c>
      <c r="D81" s="162"/>
      <c r="E81" s="163"/>
      <c r="F81" s="163"/>
      <c r="G81" s="211"/>
      <c r="H81" s="211"/>
      <c r="I81" s="121"/>
      <c r="J81" s="140"/>
      <c r="K81" s="122"/>
      <c r="L81" s="565"/>
    </row>
    <row r="82" spans="1:12" ht="13.5" customHeight="1" x14ac:dyDescent="0.2">
      <c r="A82" s="352"/>
      <c r="B82" s="539" t="s">
        <v>173</v>
      </c>
      <c r="C82" s="228">
        <f t="shared" si="9"/>
        <v>400</v>
      </c>
      <c r="D82" s="123">
        <v>250</v>
      </c>
      <c r="E82" s="124">
        <v>100</v>
      </c>
      <c r="F82" s="124">
        <v>50</v>
      </c>
      <c r="G82" s="209"/>
      <c r="H82" s="124"/>
      <c r="I82" s="124"/>
      <c r="J82" s="124"/>
      <c r="K82" s="125"/>
      <c r="L82" s="564"/>
    </row>
    <row r="83" spans="1:12" ht="13.5" customHeight="1" x14ac:dyDescent="0.25">
      <c r="A83" s="352"/>
      <c r="B83" s="554"/>
      <c r="C83" s="152">
        <f t="shared" si="9"/>
        <v>0</v>
      </c>
      <c r="D83" s="162"/>
      <c r="E83" s="163"/>
      <c r="F83" s="163"/>
      <c r="G83" s="155"/>
      <c r="H83" s="220"/>
      <c r="I83" s="121"/>
      <c r="J83" s="140"/>
      <c r="K83" s="122"/>
      <c r="L83" s="565"/>
    </row>
    <row r="84" spans="1:12" ht="13.5" customHeight="1" x14ac:dyDescent="0.2">
      <c r="A84" s="352"/>
      <c r="B84" s="24" t="s">
        <v>174</v>
      </c>
      <c r="C84" s="228">
        <f t="shared" si="9"/>
        <v>250</v>
      </c>
      <c r="D84" s="123">
        <v>100</v>
      </c>
      <c r="E84" s="124">
        <v>150</v>
      </c>
      <c r="F84" s="124"/>
      <c r="G84" s="209"/>
      <c r="H84" s="124"/>
      <c r="I84" s="124"/>
      <c r="J84" s="124"/>
      <c r="K84" s="125"/>
      <c r="L84" s="564"/>
    </row>
    <row r="85" spans="1:12" ht="13.5" customHeight="1" x14ac:dyDescent="0.25">
      <c r="A85" s="352"/>
      <c r="B85" s="25"/>
      <c r="C85" s="152">
        <f t="shared" si="9"/>
        <v>0</v>
      </c>
      <c r="D85" s="162"/>
      <c r="E85" s="163"/>
      <c r="F85" s="121"/>
      <c r="G85" s="153"/>
      <c r="H85" s="155"/>
      <c r="I85" s="121"/>
      <c r="J85" s="140"/>
      <c r="K85" s="122"/>
      <c r="L85" s="565"/>
    </row>
    <row r="86" spans="1:12" ht="13.5" customHeight="1" x14ac:dyDescent="0.2">
      <c r="A86" s="592" t="s">
        <v>175</v>
      </c>
      <c r="B86" s="601"/>
      <c r="C86" s="229">
        <f t="shared" si="9"/>
        <v>2000</v>
      </c>
      <c r="D86" s="123">
        <f t="shared" ref="D86:K87" si="11">SUM(D78,D80,D82,D84)</f>
        <v>1200</v>
      </c>
      <c r="E86" s="124">
        <f>SUM(E78,E80,E82,E84)</f>
        <v>500</v>
      </c>
      <c r="F86" s="124">
        <f t="shared" si="11"/>
        <v>150</v>
      </c>
      <c r="G86" s="209">
        <f t="shared" si="11"/>
        <v>100</v>
      </c>
      <c r="H86" s="124">
        <f>SUM(H78,H80,H82,H84)</f>
        <v>50</v>
      </c>
      <c r="I86" s="124">
        <f t="shared" si="11"/>
        <v>0</v>
      </c>
      <c r="J86" s="124">
        <f>SUM(J78,J80,J82,J84)</f>
        <v>0</v>
      </c>
      <c r="K86" s="125">
        <f t="shared" si="11"/>
        <v>0</v>
      </c>
      <c r="L86" s="564"/>
    </row>
    <row r="87" spans="1:12" ht="13.5" customHeight="1" x14ac:dyDescent="0.25">
      <c r="A87" s="536"/>
      <c r="B87" s="537"/>
      <c r="C87" s="152">
        <f t="shared" si="9"/>
        <v>0</v>
      </c>
      <c r="D87" s="120">
        <f>SUM(D79,D81,D83,D85)</f>
        <v>0</v>
      </c>
      <c r="E87" s="121">
        <f>SUM(E79,E81,E83,E85)</f>
        <v>0</v>
      </c>
      <c r="F87" s="121">
        <f t="shared" si="11"/>
        <v>0</v>
      </c>
      <c r="G87" s="155">
        <f>SUM(G79,G81,G83,G85)</f>
        <v>0</v>
      </c>
      <c r="H87" s="155">
        <f>SUM(H79,H81,H83,H85)</f>
        <v>0</v>
      </c>
      <c r="I87" s="121">
        <f t="shared" si="11"/>
        <v>0</v>
      </c>
      <c r="J87" s="121">
        <f>SUM(J79,J81,J83,J85)</f>
        <v>0</v>
      </c>
      <c r="K87" s="141">
        <f t="shared" si="11"/>
        <v>0</v>
      </c>
      <c r="L87" s="565"/>
    </row>
    <row r="88" spans="1:12" ht="13.5" customHeight="1" x14ac:dyDescent="0.2">
      <c r="A88" s="532" t="s">
        <v>176</v>
      </c>
      <c r="B88" s="533"/>
      <c r="C88" s="229">
        <f t="shared" si="9"/>
        <v>6750</v>
      </c>
      <c r="D88" s="123">
        <f t="shared" ref="D88:K89" si="12">SUM(D74,D76,D86)</f>
        <v>4550</v>
      </c>
      <c r="E88" s="124">
        <f t="shared" si="12"/>
        <v>1250</v>
      </c>
      <c r="F88" s="124">
        <f t="shared" si="12"/>
        <v>400</v>
      </c>
      <c r="G88" s="209">
        <f t="shared" si="12"/>
        <v>300</v>
      </c>
      <c r="H88" s="124">
        <f t="shared" si="12"/>
        <v>150</v>
      </c>
      <c r="I88" s="124">
        <f t="shared" si="12"/>
        <v>100</v>
      </c>
      <c r="J88" s="124">
        <f t="shared" si="12"/>
        <v>0</v>
      </c>
      <c r="K88" s="125">
        <f t="shared" si="12"/>
        <v>0</v>
      </c>
      <c r="L88" s="564"/>
    </row>
    <row r="89" spans="1:12" ht="13.5" customHeight="1" x14ac:dyDescent="0.25">
      <c r="A89" s="514"/>
      <c r="B89" s="515"/>
      <c r="C89" s="152">
        <f t="shared" si="9"/>
        <v>0</v>
      </c>
      <c r="D89" s="120">
        <f t="shared" si="12"/>
        <v>0</v>
      </c>
      <c r="E89" s="121">
        <f t="shared" si="12"/>
        <v>0</v>
      </c>
      <c r="F89" s="121">
        <f t="shared" si="12"/>
        <v>0</v>
      </c>
      <c r="G89" s="121">
        <f t="shared" si="12"/>
        <v>0</v>
      </c>
      <c r="H89" s="121">
        <f t="shared" si="12"/>
        <v>0</v>
      </c>
      <c r="I89" s="121">
        <f t="shared" si="12"/>
        <v>0</v>
      </c>
      <c r="J89" s="121">
        <f t="shared" si="12"/>
        <v>0</v>
      </c>
      <c r="K89" s="141">
        <f t="shared" si="12"/>
        <v>0</v>
      </c>
      <c r="L89" s="565"/>
    </row>
    <row r="90" spans="1:12" s="238" customFormat="1" ht="24.95" customHeight="1" x14ac:dyDescent="0.15">
      <c r="A90" s="507" t="s">
        <v>427</v>
      </c>
      <c r="B90" s="508"/>
      <c r="C90" s="367"/>
      <c r="D90" s="367"/>
      <c r="E90" s="367"/>
      <c r="F90" s="367"/>
      <c r="G90" s="367"/>
      <c r="H90" s="355"/>
      <c r="I90" s="367"/>
      <c r="J90" s="367"/>
      <c r="K90" s="367"/>
      <c r="L90" s="356"/>
    </row>
    <row r="91" spans="1:12" ht="13.5" customHeight="1" x14ac:dyDescent="0.2">
      <c r="A91" s="509" t="s">
        <v>323</v>
      </c>
      <c r="B91" s="24" t="s">
        <v>324</v>
      </c>
      <c r="C91" s="228">
        <f t="shared" ref="C91:C108" si="13">SUM(D91:K91)</f>
        <v>2650</v>
      </c>
      <c r="D91" s="116">
        <v>2350</v>
      </c>
      <c r="E91" s="117"/>
      <c r="F91" s="117">
        <v>150</v>
      </c>
      <c r="G91" s="184"/>
      <c r="H91" s="117">
        <v>50</v>
      </c>
      <c r="I91" s="117">
        <v>50</v>
      </c>
      <c r="J91" s="117">
        <v>50</v>
      </c>
      <c r="K91" s="118"/>
      <c r="L91" s="564" t="s">
        <v>430</v>
      </c>
    </row>
    <row r="92" spans="1:12" ht="13.5" customHeight="1" x14ac:dyDescent="0.25">
      <c r="A92" s="599"/>
      <c r="B92" s="25"/>
      <c r="C92" s="152">
        <f t="shared" si="13"/>
        <v>0</v>
      </c>
      <c r="D92" s="162"/>
      <c r="E92" s="155"/>
      <c r="F92" s="163"/>
      <c r="G92" s="153"/>
      <c r="H92" s="211"/>
      <c r="I92" s="163"/>
      <c r="J92" s="163"/>
      <c r="K92" s="141"/>
      <c r="L92" s="565"/>
    </row>
    <row r="93" spans="1:12" ht="13.5" customHeight="1" x14ac:dyDescent="0.2">
      <c r="A93" s="52"/>
      <c r="B93" s="377" t="s">
        <v>442</v>
      </c>
      <c r="C93" s="228">
        <f t="shared" si="13"/>
        <v>750</v>
      </c>
      <c r="D93" s="116"/>
      <c r="E93" s="117">
        <v>550</v>
      </c>
      <c r="F93" s="117"/>
      <c r="G93" s="184">
        <v>200</v>
      </c>
      <c r="H93" s="117"/>
      <c r="I93" s="117"/>
      <c r="J93" s="117"/>
      <c r="K93" s="118"/>
      <c r="L93" s="564" t="s">
        <v>430</v>
      </c>
    </row>
    <row r="94" spans="1:12" ht="13.5" customHeight="1" x14ac:dyDescent="0.25">
      <c r="A94" s="52"/>
      <c r="B94" s="25" t="s">
        <v>443</v>
      </c>
      <c r="C94" s="152">
        <f t="shared" si="13"/>
        <v>0</v>
      </c>
      <c r="D94" s="120"/>
      <c r="E94" s="163"/>
      <c r="F94" s="155"/>
      <c r="G94" s="211"/>
      <c r="H94" s="121"/>
      <c r="I94" s="121"/>
      <c r="J94" s="140"/>
      <c r="K94" s="122"/>
      <c r="L94" s="565"/>
    </row>
    <row r="95" spans="1:12" ht="13.5" customHeight="1" x14ac:dyDescent="0.2">
      <c r="A95" s="52"/>
      <c r="B95" s="24" t="s">
        <v>325</v>
      </c>
      <c r="C95" s="228">
        <f t="shared" si="13"/>
        <v>1650</v>
      </c>
      <c r="D95" s="116">
        <v>1000</v>
      </c>
      <c r="E95" s="117">
        <v>450</v>
      </c>
      <c r="F95" s="117">
        <v>100</v>
      </c>
      <c r="G95" s="184">
        <v>50</v>
      </c>
      <c r="H95" s="117">
        <v>50</v>
      </c>
      <c r="I95" s="117"/>
      <c r="J95" s="117"/>
      <c r="K95" s="118"/>
      <c r="L95" s="564" t="s">
        <v>430</v>
      </c>
    </row>
    <row r="96" spans="1:12" ht="13.5" customHeight="1" x14ac:dyDescent="0.25">
      <c r="A96" s="52"/>
      <c r="B96" s="25"/>
      <c r="C96" s="152">
        <f t="shared" si="13"/>
        <v>0</v>
      </c>
      <c r="D96" s="162"/>
      <c r="E96" s="163"/>
      <c r="F96" s="163"/>
      <c r="G96" s="211"/>
      <c r="H96" s="211"/>
      <c r="I96" s="121"/>
      <c r="J96" s="121"/>
      <c r="K96" s="122"/>
      <c r="L96" s="565"/>
    </row>
    <row r="97" spans="1:24" ht="13.5" customHeight="1" x14ac:dyDescent="0.2">
      <c r="A97" s="52"/>
      <c r="B97" s="24" t="s">
        <v>532</v>
      </c>
      <c r="C97" s="228">
        <f t="shared" si="13"/>
        <v>1850</v>
      </c>
      <c r="D97" s="116">
        <v>1300</v>
      </c>
      <c r="E97" s="117">
        <v>350</v>
      </c>
      <c r="F97" s="117">
        <v>50</v>
      </c>
      <c r="G97" s="184">
        <v>50</v>
      </c>
      <c r="H97" s="117">
        <v>50</v>
      </c>
      <c r="I97" s="117">
        <v>50</v>
      </c>
      <c r="J97" s="117"/>
      <c r="K97" s="118"/>
      <c r="L97" s="564" t="s">
        <v>430</v>
      </c>
    </row>
    <row r="98" spans="1:24" ht="13.5" customHeight="1" x14ac:dyDescent="0.25">
      <c r="A98" s="52"/>
      <c r="B98" s="25" t="s">
        <v>441</v>
      </c>
      <c r="C98" s="152">
        <f t="shared" si="13"/>
        <v>0</v>
      </c>
      <c r="D98" s="162"/>
      <c r="E98" s="163"/>
      <c r="F98" s="163"/>
      <c r="G98" s="211"/>
      <c r="H98" s="211"/>
      <c r="I98" s="163"/>
      <c r="J98" s="121"/>
      <c r="K98" s="122"/>
      <c r="L98" s="565"/>
    </row>
    <row r="99" spans="1:24" ht="13.5" customHeight="1" x14ac:dyDescent="0.2">
      <c r="A99" s="595" t="s">
        <v>304</v>
      </c>
      <c r="B99" s="596"/>
      <c r="C99" s="229">
        <f t="shared" si="13"/>
        <v>6900</v>
      </c>
      <c r="D99" s="123">
        <f t="shared" ref="D99:K100" si="14">SUM(D91,D93,D95,D97)</f>
        <v>4650</v>
      </c>
      <c r="E99" s="124">
        <f>SUM(E91,E93,E95,E97)</f>
        <v>1350</v>
      </c>
      <c r="F99" s="124">
        <f t="shared" si="14"/>
        <v>300</v>
      </c>
      <c r="G99" s="209">
        <f t="shared" si="14"/>
        <v>300</v>
      </c>
      <c r="H99" s="124">
        <f>SUM(H91,H93,H95,H97)</f>
        <v>150</v>
      </c>
      <c r="I99" s="124">
        <f t="shared" si="14"/>
        <v>100</v>
      </c>
      <c r="J99" s="124">
        <f>SUM(J91,J93,J95,J97)</f>
        <v>50</v>
      </c>
      <c r="K99" s="125">
        <f t="shared" si="14"/>
        <v>0</v>
      </c>
      <c r="L99" s="564"/>
    </row>
    <row r="100" spans="1:24" ht="13.5" customHeight="1" x14ac:dyDescent="0.25">
      <c r="A100" s="597"/>
      <c r="B100" s="598"/>
      <c r="C100" s="152">
        <f t="shared" si="13"/>
        <v>0</v>
      </c>
      <c r="D100" s="120">
        <f t="shared" si="14"/>
        <v>0</v>
      </c>
      <c r="E100" s="121">
        <f>SUM(E92,E94,E96,E98)</f>
        <v>0</v>
      </c>
      <c r="F100" s="121">
        <f t="shared" si="14"/>
        <v>0</v>
      </c>
      <c r="G100" s="155">
        <f t="shared" si="14"/>
        <v>0</v>
      </c>
      <c r="H100" s="155">
        <f>SUM(H92,H94,H96,H98)</f>
        <v>0</v>
      </c>
      <c r="I100" s="121">
        <f t="shared" si="14"/>
        <v>0</v>
      </c>
      <c r="J100" s="121">
        <f>SUM(J92,J94,J96,J98)</f>
        <v>0</v>
      </c>
      <c r="K100" s="141">
        <f t="shared" si="14"/>
        <v>0</v>
      </c>
      <c r="L100" s="565"/>
    </row>
    <row r="101" spans="1:24" ht="13.5" customHeight="1" x14ac:dyDescent="0.2">
      <c r="A101" s="352" t="s">
        <v>178</v>
      </c>
      <c r="B101" s="24" t="s">
        <v>91</v>
      </c>
      <c r="C101" s="228">
        <f t="shared" si="13"/>
        <v>550</v>
      </c>
      <c r="D101" s="123">
        <v>350</v>
      </c>
      <c r="E101" s="124">
        <v>100</v>
      </c>
      <c r="F101" s="124">
        <v>50</v>
      </c>
      <c r="G101" s="209">
        <v>50</v>
      </c>
      <c r="H101" s="124"/>
      <c r="I101" s="124"/>
      <c r="J101" s="124"/>
      <c r="K101" s="125"/>
      <c r="L101" s="564"/>
    </row>
    <row r="102" spans="1:24" ht="13.5" customHeight="1" x14ac:dyDescent="0.25">
      <c r="A102" s="29"/>
      <c r="B102" s="25"/>
      <c r="C102" s="152">
        <f t="shared" si="13"/>
        <v>0</v>
      </c>
      <c r="D102" s="162"/>
      <c r="E102" s="163"/>
      <c r="F102" s="163"/>
      <c r="G102" s="211"/>
      <c r="H102" s="155"/>
      <c r="I102" s="121"/>
      <c r="J102" s="140"/>
      <c r="K102" s="122"/>
      <c r="L102" s="565"/>
    </row>
    <row r="103" spans="1:24" ht="13.5" customHeight="1" x14ac:dyDescent="0.2">
      <c r="A103" s="23" t="s">
        <v>179</v>
      </c>
      <c r="B103" s="378" t="s">
        <v>440</v>
      </c>
      <c r="C103" s="228">
        <f t="shared" si="13"/>
        <v>800</v>
      </c>
      <c r="D103" s="123">
        <v>500</v>
      </c>
      <c r="E103" s="124">
        <v>150</v>
      </c>
      <c r="F103" s="124">
        <v>50</v>
      </c>
      <c r="G103" s="209">
        <v>50</v>
      </c>
      <c r="H103" s="124">
        <v>50</v>
      </c>
      <c r="I103" s="124"/>
      <c r="J103" s="124"/>
      <c r="K103" s="125"/>
      <c r="L103" s="564"/>
    </row>
    <row r="104" spans="1:24" ht="13.5" customHeight="1" x14ac:dyDescent="0.25">
      <c r="A104" s="29"/>
      <c r="B104" s="408" t="s">
        <v>441</v>
      </c>
      <c r="C104" s="152">
        <f t="shared" si="13"/>
        <v>0</v>
      </c>
      <c r="D104" s="162"/>
      <c r="E104" s="163"/>
      <c r="F104" s="163"/>
      <c r="G104" s="211"/>
      <c r="H104" s="211"/>
      <c r="I104" s="121"/>
      <c r="J104" s="140"/>
      <c r="K104" s="122"/>
      <c r="L104" s="565"/>
    </row>
    <row r="105" spans="1:24" ht="13.5" customHeight="1" x14ac:dyDescent="0.2">
      <c r="A105" s="23" t="s">
        <v>180</v>
      </c>
      <c r="B105" s="24" t="s">
        <v>181</v>
      </c>
      <c r="C105" s="228">
        <f t="shared" si="13"/>
        <v>400</v>
      </c>
      <c r="D105" s="123">
        <v>300</v>
      </c>
      <c r="E105" s="124">
        <v>50</v>
      </c>
      <c r="F105" s="124">
        <v>50</v>
      </c>
      <c r="G105" s="209"/>
      <c r="H105" s="124"/>
      <c r="I105" s="124"/>
      <c r="J105" s="124"/>
      <c r="K105" s="125"/>
      <c r="L105" s="564"/>
    </row>
    <row r="106" spans="1:24" ht="13.5" customHeight="1" x14ac:dyDescent="0.25">
      <c r="A106" s="29"/>
      <c r="B106" s="25"/>
      <c r="C106" s="152">
        <f t="shared" si="13"/>
        <v>0</v>
      </c>
      <c r="D106" s="162"/>
      <c r="E106" s="163"/>
      <c r="F106" s="163"/>
      <c r="G106" s="155"/>
      <c r="H106" s="155"/>
      <c r="I106" s="121"/>
      <c r="J106" s="140"/>
      <c r="K106" s="122"/>
      <c r="L106" s="565"/>
    </row>
    <row r="107" spans="1:24" ht="13.5" customHeight="1" x14ac:dyDescent="0.2">
      <c r="A107" s="532" t="s">
        <v>182</v>
      </c>
      <c r="B107" s="533"/>
      <c r="C107" s="229">
        <f t="shared" si="13"/>
        <v>8650</v>
      </c>
      <c r="D107" s="123">
        <f>SUM(D99,D101,D103,D105)</f>
        <v>5800</v>
      </c>
      <c r="E107" s="124">
        <f>SUM(E99,E101,E103,E105)</f>
        <v>1650</v>
      </c>
      <c r="F107" s="124">
        <f t="shared" ref="F107:K107" si="15">SUM(F99,F101,F103,F105)</f>
        <v>450</v>
      </c>
      <c r="G107" s="209">
        <f t="shared" si="15"/>
        <v>400</v>
      </c>
      <c r="H107" s="209">
        <f>SUM(H99,H101,H103,H105)</f>
        <v>200</v>
      </c>
      <c r="I107" s="124">
        <f t="shared" si="15"/>
        <v>100</v>
      </c>
      <c r="J107" s="124">
        <f>SUM(J99,J101,J103,J105)</f>
        <v>50</v>
      </c>
      <c r="K107" s="156">
        <f t="shared" si="15"/>
        <v>0</v>
      </c>
      <c r="L107" s="564"/>
    </row>
    <row r="108" spans="1:24" ht="13.5" customHeight="1" x14ac:dyDescent="0.25">
      <c r="A108" s="514"/>
      <c r="B108" s="515"/>
      <c r="C108" s="152">
        <f t="shared" si="13"/>
        <v>0</v>
      </c>
      <c r="D108" s="120">
        <f>SUM(D100,D102,D104,D106)</f>
        <v>0</v>
      </c>
      <c r="E108" s="121">
        <f>SUM(E100,E102,E104,E106)</f>
        <v>0</v>
      </c>
      <c r="F108" s="121">
        <f t="shared" ref="F108:K108" si="16">SUM(F100,F102,F104,F106)</f>
        <v>0</v>
      </c>
      <c r="G108" s="155">
        <f t="shared" si="16"/>
        <v>0</v>
      </c>
      <c r="H108" s="155">
        <f>SUM(H100,H102,H104,H106)</f>
        <v>0</v>
      </c>
      <c r="I108" s="121">
        <f t="shared" si="16"/>
        <v>0</v>
      </c>
      <c r="J108" s="121">
        <f>SUM(J100,J102,J104,J106)</f>
        <v>0</v>
      </c>
      <c r="K108" s="141">
        <f t="shared" si="16"/>
        <v>0</v>
      </c>
      <c r="L108" s="565"/>
    </row>
    <row r="109" spans="1:24" ht="15.75" customHeight="1" x14ac:dyDescent="0.15">
      <c r="A109" s="531" t="s">
        <v>0</v>
      </c>
      <c r="B109" s="531"/>
      <c r="C109" s="252" t="str">
        <f>市郡別合計!$B$1</f>
        <v>Ver.1.01</v>
      </c>
      <c r="D109" s="511" t="s">
        <v>345</v>
      </c>
      <c r="E109" s="511"/>
      <c r="F109" s="511"/>
      <c r="G109" s="415" t="s">
        <v>645</v>
      </c>
      <c r="H109" s="414"/>
      <c r="I109" s="414"/>
      <c r="J109" s="414"/>
      <c r="K109" s="238"/>
      <c r="L109" s="351" t="str">
        <f>市郡別合計!$I$1</f>
        <v>2023/09/01 改定部数</v>
      </c>
      <c r="N109" s="413"/>
    </row>
    <row r="110" spans="1:24" s="238" customFormat="1" ht="13.5" customHeight="1" x14ac:dyDescent="0.15">
      <c r="A110" s="504" t="s">
        <v>260</v>
      </c>
      <c r="B110" s="505"/>
      <c r="C110" s="505"/>
      <c r="D110" s="506"/>
      <c r="E110" s="471" t="s">
        <v>255</v>
      </c>
      <c r="F110" s="472"/>
      <c r="G110" s="472"/>
      <c r="H110" s="473"/>
      <c r="I110" s="480" t="s">
        <v>285</v>
      </c>
      <c r="J110" s="481"/>
      <c r="K110" s="482"/>
      <c r="L110" s="353" t="s">
        <v>259</v>
      </c>
      <c r="N110" s="256"/>
      <c r="O110" s="256"/>
      <c r="P110" s="256"/>
      <c r="Q110" s="256"/>
      <c r="R110" s="256"/>
      <c r="S110" s="256"/>
      <c r="T110" s="256"/>
      <c r="U110" s="256"/>
      <c r="V110" s="256"/>
      <c r="W110" s="256"/>
      <c r="X110" s="256"/>
    </row>
    <row r="111" spans="1:24" s="238" customFormat="1" ht="13.5" customHeight="1" x14ac:dyDescent="0.15">
      <c r="A111" s="498">
        <f>市郡別合計!$A$3</f>
        <v>0</v>
      </c>
      <c r="B111" s="499"/>
      <c r="C111" s="499"/>
      <c r="D111" s="500"/>
      <c r="E111" s="525">
        <f>市郡別合計!$C$3</f>
        <v>0</v>
      </c>
      <c r="F111" s="526"/>
      <c r="G111" s="526"/>
      <c r="H111" s="527"/>
      <c r="I111" s="483">
        <f>市郡別合計!$F$3</f>
        <v>0</v>
      </c>
      <c r="J111" s="484"/>
      <c r="K111" s="485"/>
      <c r="L111" s="516">
        <f>市郡別合計!$I$3</f>
        <v>0</v>
      </c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</row>
    <row r="112" spans="1:24" s="238" customFormat="1" ht="13.5" customHeight="1" x14ac:dyDescent="0.15">
      <c r="A112" s="501"/>
      <c r="B112" s="502"/>
      <c r="C112" s="502"/>
      <c r="D112" s="503"/>
      <c r="E112" s="528"/>
      <c r="F112" s="529"/>
      <c r="G112" s="529"/>
      <c r="H112" s="530"/>
      <c r="I112" s="486"/>
      <c r="J112" s="487"/>
      <c r="K112" s="488"/>
      <c r="L112" s="517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</row>
    <row r="113" spans="1:24" s="238" customFormat="1" ht="13.5" customHeight="1" x14ac:dyDescent="0.15">
      <c r="A113" s="551" t="s">
        <v>261</v>
      </c>
      <c r="B113" s="552"/>
      <c r="C113" s="552"/>
      <c r="D113" s="552"/>
      <c r="E113" s="553"/>
      <c r="F113" s="489" t="s">
        <v>262</v>
      </c>
      <c r="G113" s="490"/>
      <c r="H113" s="490"/>
      <c r="I113" s="490"/>
      <c r="J113" s="491"/>
      <c r="K113" s="13" t="s">
        <v>257</v>
      </c>
      <c r="L113" s="354" t="s">
        <v>258</v>
      </c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</row>
    <row r="114" spans="1:24" s="238" customFormat="1" ht="13.5" customHeight="1" x14ac:dyDescent="0.15">
      <c r="A114" s="492">
        <f>市郡別合計!$A$6</f>
        <v>0</v>
      </c>
      <c r="B114" s="493"/>
      <c r="C114" s="493"/>
      <c r="D114" s="493"/>
      <c r="E114" s="494"/>
      <c r="F114" s="545">
        <f>市郡別合計!$D$6</f>
        <v>0</v>
      </c>
      <c r="G114" s="546"/>
      <c r="H114" s="546"/>
      <c r="I114" s="546"/>
      <c r="J114" s="547"/>
      <c r="K114" s="474">
        <f>市郡別合計!$G$6</f>
        <v>0</v>
      </c>
      <c r="L114" s="476">
        <f>市郡別合計!$H$6</f>
        <v>0</v>
      </c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</row>
    <row r="115" spans="1:24" s="238" customFormat="1" ht="13.5" customHeight="1" x14ac:dyDescent="0.15">
      <c r="A115" s="495"/>
      <c r="B115" s="496"/>
      <c r="C115" s="496"/>
      <c r="D115" s="496"/>
      <c r="E115" s="497"/>
      <c r="F115" s="548"/>
      <c r="G115" s="549"/>
      <c r="H115" s="549"/>
      <c r="I115" s="549"/>
      <c r="J115" s="550"/>
      <c r="K115" s="475"/>
      <c r="L115" s="477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</row>
    <row r="116" spans="1:24" ht="5.25" customHeight="1" x14ac:dyDescent="0.15">
      <c r="A116" s="364"/>
      <c r="B116" s="364"/>
      <c r="C116" s="364"/>
      <c r="D116" s="363"/>
      <c r="E116" s="362"/>
      <c r="F116" s="362"/>
      <c r="G116" s="362"/>
      <c r="H116" s="363"/>
      <c r="I116" s="364"/>
      <c r="J116" s="364"/>
      <c r="K116" s="364"/>
      <c r="L116" s="364"/>
    </row>
    <row r="117" spans="1:24" ht="13.5" customHeight="1" x14ac:dyDescent="0.15">
      <c r="A117" s="523" t="s">
        <v>1</v>
      </c>
      <c r="B117" s="524"/>
      <c r="C117" s="3" t="s">
        <v>2</v>
      </c>
      <c r="D117" s="4" t="s">
        <v>4</v>
      </c>
      <c r="E117" s="4" t="s">
        <v>7</v>
      </c>
      <c r="F117" s="4" t="s">
        <v>5</v>
      </c>
      <c r="G117" s="204" t="s">
        <v>6</v>
      </c>
      <c r="H117" s="4" t="s">
        <v>3</v>
      </c>
      <c r="I117" s="4" t="s">
        <v>8</v>
      </c>
      <c r="J117" s="4" t="s">
        <v>518</v>
      </c>
      <c r="K117" s="5" t="s">
        <v>9</v>
      </c>
      <c r="L117" s="5" t="s">
        <v>445</v>
      </c>
    </row>
    <row r="118" spans="1:24" s="238" customFormat="1" ht="24.95" customHeight="1" x14ac:dyDescent="0.15">
      <c r="A118" s="507" t="s">
        <v>428</v>
      </c>
      <c r="B118" s="508"/>
      <c r="H118" s="355"/>
      <c r="L118" s="356"/>
    </row>
    <row r="119" spans="1:24" ht="13.5" customHeight="1" x14ac:dyDescent="0.2">
      <c r="A119" s="571" t="s">
        <v>326</v>
      </c>
      <c r="B119" s="24" t="s">
        <v>183</v>
      </c>
      <c r="C119" s="228">
        <f t="shared" ref="C119:C132" si="17">SUM(D119:K119)</f>
        <v>2100</v>
      </c>
      <c r="D119" s="123">
        <v>1500</v>
      </c>
      <c r="E119" s="124">
        <v>250</v>
      </c>
      <c r="F119" s="124">
        <v>250</v>
      </c>
      <c r="G119" s="209"/>
      <c r="H119" s="124">
        <v>50</v>
      </c>
      <c r="I119" s="124"/>
      <c r="J119" s="124">
        <v>50</v>
      </c>
      <c r="K119" s="125"/>
      <c r="L119" s="564"/>
    </row>
    <row r="120" spans="1:24" ht="13.5" customHeight="1" x14ac:dyDescent="0.25">
      <c r="A120" s="572"/>
      <c r="B120" s="25"/>
      <c r="C120" s="152">
        <f t="shared" si="17"/>
        <v>0</v>
      </c>
      <c r="D120" s="162"/>
      <c r="E120" s="163"/>
      <c r="F120" s="163"/>
      <c r="G120" s="155"/>
      <c r="H120" s="163"/>
      <c r="I120" s="121"/>
      <c r="J120" s="163"/>
      <c r="K120" s="141"/>
      <c r="L120" s="565"/>
    </row>
    <row r="121" spans="1:24" ht="13.5" customHeight="1" x14ac:dyDescent="0.2">
      <c r="A121" s="352"/>
      <c r="B121" s="24" t="s">
        <v>184</v>
      </c>
      <c r="C121" s="228">
        <f t="shared" si="17"/>
        <v>1050</v>
      </c>
      <c r="D121" s="123">
        <v>950</v>
      </c>
      <c r="E121" s="124"/>
      <c r="F121" s="124"/>
      <c r="G121" s="209"/>
      <c r="H121" s="124">
        <v>50</v>
      </c>
      <c r="I121" s="124">
        <v>50</v>
      </c>
      <c r="J121" s="124"/>
      <c r="K121" s="125"/>
      <c r="L121" s="564"/>
    </row>
    <row r="122" spans="1:24" ht="13.5" customHeight="1" x14ac:dyDescent="0.25">
      <c r="A122" s="352"/>
      <c r="B122" s="25"/>
      <c r="C122" s="152">
        <f t="shared" si="17"/>
        <v>0</v>
      </c>
      <c r="D122" s="162"/>
      <c r="E122" s="121"/>
      <c r="F122" s="121"/>
      <c r="G122" s="155"/>
      <c r="H122" s="163"/>
      <c r="I122" s="163"/>
      <c r="J122" s="121"/>
      <c r="K122" s="122"/>
      <c r="L122" s="565"/>
    </row>
    <row r="123" spans="1:24" ht="13.5" customHeight="1" x14ac:dyDescent="0.2">
      <c r="A123" s="352"/>
      <c r="B123" s="539" t="s">
        <v>524</v>
      </c>
      <c r="C123" s="228">
        <f t="shared" si="17"/>
        <v>850</v>
      </c>
      <c r="D123" s="123"/>
      <c r="E123" s="124">
        <v>650</v>
      </c>
      <c r="F123" s="124"/>
      <c r="G123" s="209">
        <v>150</v>
      </c>
      <c r="H123" s="124"/>
      <c r="I123" s="124">
        <v>50</v>
      </c>
      <c r="J123" s="124"/>
      <c r="K123" s="125"/>
      <c r="L123" s="564"/>
    </row>
    <row r="124" spans="1:24" ht="13.5" customHeight="1" x14ac:dyDescent="0.25">
      <c r="A124" s="352"/>
      <c r="B124" s="557"/>
      <c r="C124" s="152">
        <f t="shared" si="17"/>
        <v>0</v>
      </c>
      <c r="D124" s="120"/>
      <c r="E124" s="163"/>
      <c r="F124" s="121"/>
      <c r="G124" s="211"/>
      <c r="H124" s="155"/>
      <c r="I124" s="163"/>
      <c r="J124" s="121"/>
      <c r="K124" s="122"/>
      <c r="L124" s="565"/>
    </row>
    <row r="125" spans="1:24" ht="13.5" customHeight="1" x14ac:dyDescent="0.2">
      <c r="A125" s="352"/>
      <c r="B125" s="24" t="s">
        <v>185</v>
      </c>
      <c r="C125" s="228">
        <f t="shared" si="17"/>
        <v>700</v>
      </c>
      <c r="D125" s="123">
        <v>450</v>
      </c>
      <c r="E125" s="124">
        <v>100</v>
      </c>
      <c r="F125" s="124">
        <v>50</v>
      </c>
      <c r="G125" s="209">
        <v>50</v>
      </c>
      <c r="H125" s="124">
        <v>50</v>
      </c>
      <c r="I125" s="124"/>
      <c r="J125" s="124"/>
      <c r="K125" s="125"/>
      <c r="L125" s="564" t="s">
        <v>432</v>
      </c>
    </row>
    <row r="126" spans="1:24" ht="13.5" customHeight="1" x14ac:dyDescent="0.25">
      <c r="A126" s="352"/>
      <c r="B126" s="25"/>
      <c r="C126" s="152">
        <f t="shared" si="17"/>
        <v>0</v>
      </c>
      <c r="D126" s="162"/>
      <c r="E126" s="163"/>
      <c r="F126" s="163"/>
      <c r="G126" s="211"/>
      <c r="H126" s="211"/>
      <c r="I126" s="121"/>
      <c r="J126" s="121"/>
      <c r="K126" s="122"/>
      <c r="L126" s="565"/>
    </row>
    <row r="127" spans="1:24" ht="13.5" customHeight="1" x14ac:dyDescent="0.2">
      <c r="A127" s="595" t="s">
        <v>186</v>
      </c>
      <c r="B127" s="596"/>
      <c r="C127" s="229">
        <f t="shared" si="17"/>
        <v>4700</v>
      </c>
      <c r="D127" s="123">
        <f>SUM(D119,D121,D123,D125)</f>
        <v>2900</v>
      </c>
      <c r="E127" s="124">
        <f t="shared" ref="E127:K127" si="18">SUM(E119,E121,E123,E125)</f>
        <v>1000</v>
      </c>
      <c r="F127" s="124">
        <f t="shared" si="18"/>
        <v>300</v>
      </c>
      <c r="G127" s="209">
        <f t="shared" si="18"/>
        <v>200</v>
      </c>
      <c r="H127" s="124">
        <f t="shared" si="18"/>
        <v>150</v>
      </c>
      <c r="I127" s="124">
        <f t="shared" si="18"/>
        <v>100</v>
      </c>
      <c r="J127" s="124">
        <f t="shared" si="18"/>
        <v>50</v>
      </c>
      <c r="K127" s="125">
        <f t="shared" si="18"/>
        <v>0</v>
      </c>
      <c r="L127" s="564"/>
    </row>
    <row r="128" spans="1:24" ht="13.5" customHeight="1" x14ac:dyDescent="0.25">
      <c r="A128" s="597"/>
      <c r="B128" s="598"/>
      <c r="C128" s="152">
        <f t="shared" si="17"/>
        <v>0</v>
      </c>
      <c r="D128" s="120">
        <f>SUM(D120,D122,D124,D126)</f>
        <v>0</v>
      </c>
      <c r="E128" s="121">
        <f t="shared" ref="E128:K128" si="19">SUM(E120,E122,E124,E126)</f>
        <v>0</v>
      </c>
      <c r="F128" s="121">
        <f t="shared" si="19"/>
        <v>0</v>
      </c>
      <c r="G128" s="155">
        <f t="shared" si="19"/>
        <v>0</v>
      </c>
      <c r="H128" s="155">
        <f t="shared" si="19"/>
        <v>0</v>
      </c>
      <c r="I128" s="121">
        <f t="shared" si="19"/>
        <v>0</v>
      </c>
      <c r="J128" s="121">
        <f t="shared" si="19"/>
        <v>0</v>
      </c>
      <c r="K128" s="122">
        <f t="shared" si="19"/>
        <v>0</v>
      </c>
      <c r="L128" s="565"/>
    </row>
    <row r="129" spans="1:12" ht="13.5" customHeight="1" x14ac:dyDescent="0.2">
      <c r="A129" s="23" t="s">
        <v>187</v>
      </c>
      <c r="B129" s="24" t="s">
        <v>91</v>
      </c>
      <c r="C129" s="228">
        <f t="shared" si="17"/>
        <v>1050</v>
      </c>
      <c r="D129" s="123">
        <v>800</v>
      </c>
      <c r="E129" s="124">
        <v>150</v>
      </c>
      <c r="F129" s="124">
        <v>50</v>
      </c>
      <c r="G129" s="209">
        <v>50</v>
      </c>
      <c r="H129" s="221"/>
      <c r="I129" s="124"/>
      <c r="J129" s="124"/>
      <c r="K129" s="185"/>
      <c r="L129" s="564" t="s">
        <v>434</v>
      </c>
    </row>
    <row r="130" spans="1:12" ht="13.5" customHeight="1" x14ac:dyDescent="0.25">
      <c r="A130" s="29"/>
      <c r="B130" s="25"/>
      <c r="C130" s="152">
        <f t="shared" si="17"/>
        <v>0</v>
      </c>
      <c r="D130" s="162"/>
      <c r="E130" s="163"/>
      <c r="F130" s="163"/>
      <c r="G130" s="211"/>
      <c r="H130" s="155"/>
      <c r="I130" s="121"/>
      <c r="J130" s="121"/>
      <c r="K130" s="122"/>
      <c r="L130" s="565"/>
    </row>
    <row r="131" spans="1:12" ht="13.5" customHeight="1" x14ac:dyDescent="0.2">
      <c r="A131" s="532" t="s">
        <v>189</v>
      </c>
      <c r="B131" s="533"/>
      <c r="C131" s="229">
        <f t="shared" si="17"/>
        <v>5750</v>
      </c>
      <c r="D131" s="123">
        <f t="shared" ref="D131:K131" si="20">SUM(D127,D129)</f>
        <v>3700</v>
      </c>
      <c r="E131" s="124">
        <f>SUM(E127,E129)</f>
        <v>1150</v>
      </c>
      <c r="F131" s="124">
        <f t="shared" si="20"/>
        <v>350</v>
      </c>
      <c r="G131" s="209">
        <f t="shared" si="20"/>
        <v>250</v>
      </c>
      <c r="H131" s="124">
        <f>SUM(H127,H129)</f>
        <v>150</v>
      </c>
      <c r="I131" s="124">
        <f t="shared" si="20"/>
        <v>100</v>
      </c>
      <c r="J131" s="124">
        <f>SUM(J127,J129)</f>
        <v>50</v>
      </c>
      <c r="K131" s="125">
        <f t="shared" si="20"/>
        <v>0</v>
      </c>
      <c r="L131" s="564"/>
    </row>
    <row r="132" spans="1:12" ht="13.5" customHeight="1" x14ac:dyDescent="0.25">
      <c r="A132" s="514"/>
      <c r="B132" s="515"/>
      <c r="C132" s="152">
        <f t="shared" si="17"/>
        <v>0</v>
      </c>
      <c r="D132" s="120">
        <f t="shared" ref="D132:K132" si="21">SUM(D128,D130)</f>
        <v>0</v>
      </c>
      <c r="E132" s="121">
        <f>SUM(E128,E130)</f>
        <v>0</v>
      </c>
      <c r="F132" s="121">
        <f t="shared" si="21"/>
        <v>0</v>
      </c>
      <c r="G132" s="155">
        <f t="shared" si="21"/>
        <v>0</v>
      </c>
      <c r="H132" s="155">
        <f>SUM(H128,H130)</f>
        <v>0</v>
      </c>
      <c r="I132" s="121">
        <f t="shared" si="21"/>
        <v>0</v>
      </c>
      <c r="J132" s="121">
        <f>SUM(J128,J130)</f>
        <v>0</v>
      </c>
      <c r="K132" s="122">
        <f t="shared" si="21"/>
        <v>0</v>
      </c>
      <c r="L132" s="565"/>
    </row>
    <row r="133" spans="1:12" s="238" customFormat="1" ht="24.95" customHeight="1" x14ac:dyDescent="0.15">
      <c r="A133" s="507" t="s">
        <v>429</v>
      </c>
      <c r="B133" s="508"/>
      <c r="H133" s="368"/>
      <c r="L133" s="356"/>
    </row>
    <row r="134" spans="1:12" ht="13.5" customHeight="1" x14ac:dyDescent="0.2">
      <c r="A134" s="569" t="s">
        <v>446</v>
      </c>
      <c r="B134" s="24" t="s">
        <v>330</v>
      </c>
      <c r="C134" s="228">
        <f t="shared" ref="C134:C153" si="22">SUM(D134:K134)</f>
        <v>1750</v>
      </c>
      <c r="D134" s="123">
        <v>1650</v>
      </c>
      <c r="E134" s="124"/>
      <c r="F134" s="124"/>
      <c r="G134" s="209"/>
      <c r="H134" s="124">
        <v>100</v>
      </c>
      <c r="I134" s="124"/>
      <c r="J134" s="124"/>
      <c r="K134" s="125"/>
      <c r="L134" s="564" t="s">
        <v>435</v>
      </c>
    </row>
    <row r="135" spans="1:12" ht="13.5" customHeight="1" x14ac:dyDescent="0.25">
      <c r="A135" s="584"/>
      <c r="B135" s="25"/>
      <c r="C135" s="152">
        <f t="shared" si="22"/>
        <v>0</v>
      </c>
      <c r="D135" s="162"/>
      <c r="E135" s="121"/>
      <c r="F135" s="140"/>
      <c r="G135" s="155"/>
      <c r="H135" s="211"/>
      <c r="I135" s="121"/>
      <c r="J135" s="121"/>
      <c r="K135" s="122"/>
      <c r="L135" s="565"/>
    </row>
    <row r="136" spans="1:12" ht="13.5" customHeight="1" x14ac:dyDescent="0.2">
      <c r="A136" s="352"/>
      <c r="B136" s="539" t="s">
        <v>530</v>
      </c>
      <c r="C136" s="228">
        <f t="shared" si="22"/>
        <v>1600</v>
      </c>
      <c r="D136" s="123"/>
      <c r="E136" s="124">
        <v>1300</v>
      </c>
      <c r="F136" s="124">
        <v>100</v>
      </c>
      <c r="G136" s="209">
        <v>150</v>
      </c>
      <c r="H136" s="124"/>
      <c r="I136" s="124">
        <v>50</v>
      </c>
      <c r="J136" s="124"/>
      <c r="K136" s="125"/>
      <c r="L136" s="564" t="s">
        <v>435</v>
      </c>
    </row>
    <row r="137" spans="1:12" ht="13.5" customHeight="1" x14ac:dyDescent="0.25">
      <c r="A137" s="352"/>
      <c r="B137" s="557"/>
      <c r="C137" s="152">
        <f t="shared" si="22"/>
        <v>0</v>
      </c>
      <c r="D137" s="120"/>
      <c r="E137" s="163"/>
      <c r="F137" s="163"/>
      <c r="G137" s="211"/>
      <c r="H137" s="121"/>
      <c r="I137" s="163"/>
      <c r="J137" s="121"/>
      <c r="K137" s="141"/>
      <c r="L137" s="565"/>
    </row>
    <row r="138" spans="1:12" ht="13.5" customHeight="1" x14ac:dyDescent="0.2">
      <c r="A138" s="352"/>
      <c r="B138" s="24" t="s">
        <v>331</v>
      </c>
      <c r="C138" s="228">
        <f t="shared" si="22"/>
        <v>600</v>
      </c>
      <c r="D138" s="123">
        <v>500</v>
      </c>
      <c r="E138" s="124">
        <v>100</v>
      </c>
      <c r="F138" s="124"/>
      <c r="G138" s="209"/>
      <c r="H138" s="124"/>
      <c r="I138" s="124"/>
      <c r="J138" s="124"/>
      <c r="K138" s="125"/>
      <c r="L138" s="564" t="s">
        <v>436</v>
      </c>
    </row>
    <row r="139" spans="1:12" ht="13.5" customHeight="1" x14ac:dyDescent="0.25">
      <c r="A139" s="352"/>
      <c r="B139" s="25"/>
      <c r="C139" s="152">
        <f t="shared" si="22"/>
        <v>0</v>
      </c>
      <c r="D139" s="162"/>
      <c r="E139" s="163"/>
      <c r="F139" s="121"/>
      <c r="G139" s="155"/>
      <c r="H139" s="155"/>
      <c r="I139" s="121"/>
      <c r="J139" s="140"/>
      <c r="K139" s="122"/>
      <c r="L139" s="565"/>
    </row>
    <row r="140" spans="1:12" ht="13.5" customHeight="1" x14ac:dyDescent="0.2">
      <c r="A140" s="352"/>
      <c r="B140" s="24" t="s">
        <v>332</v>
      </c>
      <c r="C140" s="228">
        <f t="shared" si="22"/>
        <v>900</v>
      </c>
      <c r="D140" s="123">
        <v>700</v>
      </c>
      <c r="E140" s="124">
        <v>100</v>
      </c>
      <c r="F140" s="124">
        <v>50</v>
      </c>
      <c r="G140" s="209">
        <v>50</v>
      </c>
      <c r="H140" s="209"/>
      <c r="I140" s="124"/>
      <c r="J140" s="137"/>
      <c r="K140" s="125"/>
      <c r="L140" s="564" t="s">
        <v>437</v>
      </c>
    </row>
    <row r="141" spans="1:12" ht="13.5" customHeight="1" x14ac:dyDescent="0.25">
      <c r="A141" s="352"/>
      <c r="B141" s="25"/>
      <c r="C141" s="152">
        <f t="shared" si="22"/>
        <v>0</v>
      </c>
      <c r="D141" s="162"/>
      <c r="E141" s="163"/>
      <c r="F141" s="163"/>
      <c r="G141" s="211"/>
      <c r="H141" s="155"/>
      <c r="I141" s="121"/>
      <c r="J141" s="121"/>
      <c r="K141" s="122"/>
      <c r="L141" s="565"/>
    </row>
    <row r="142" spans="1:12" ht="13.5" customHeight="1" x14ac:dyDescent="0.2">
      <c r="A142" s="512" t="s">
        <v>333</v>
      </c>
      <c r="B142" s="513"/>
      <c r="C142" s="229">
        <f t="shared" si="22"/>
        <v>4850</v>
      </c>
      <c r="D142" s="123">
        <f t="shared" ref="D142:K143" si="23">SUM(D134,D136,D138,D140)</f>
        <v>2850</v>
      </c>
      <c r="E142" s="124">
        <f>SUM(E134,E136,E138,E140)</f>
        <v>1500</v>
      </c>
      <c r="F142" s="124">
        <f t="shared" si="23"/>
        <v>150</v>
      </c>
      <c r="G142" s="209">
        <f t="shared" si="23"/>
        <v>200</v>
      </c>
      <c r="H142" s="124">
        <f>SUM(H134,H136,H138,H140)</f>
        <v>100</v>
      </c>
      <c r="I142" s="124">
        <f t="shared" si="23"/>
        <v>50</v>
      </c>
      <c r="J142" s="124">
        <f>SUM(J134,J136,J138,J140)</f>
        <v>0</v>
      </c>
      <c r="K142" s="125">
        <f t="shared" si="23"/>
        <v>0</v>
      </c>
      <c r="L142" s="564"/>
    </row>
    <row r="143" spans="1:12" ht="13.5" customHeight="1" x14ac:dyDescent="0.25">
      <c r="A143" s="514"/>
      <c r="B143" s="515"/>
      <c r="C143" s="152">
        <f t="shared" si="22"/>
        <v>0</v>
      </c>
      <c r="D143" s="120">
        <f t="shared" si="23"/>
        <v>0</v>
      </c>
      <c r="E143" s="121">
        <f>SUM(E135,E137,E139,E141)</f>
        <v>0</v>
      </c>
      <c r="F143" s="121">
        <f t="shared" si="23"/>
        <v>0</v>
      </c>
      <c r="G143" s="155">
        <f t="shared" si="23"/>
        <v>0</v>
      </c>
      <c r="H143" s="155">
        <f>SUM(H135,H137,H139,H141)</f>
        <v>0</v>
      </c>
      <c r="I143" s="121">
        <f t="shared" si="23"/>
        <v>0</v>
      </c>
      <c r="J143" s="121">
        <f>SUM(J135,J137,J139,J141)</f>
        <v>0</v>
      </c>
      <c r="K143" s="141">
        <f t="shared" si="23"/>
        <v>0</v>
      </c>
      <c r="L143" s="565"/>
    </row>
    <row r="144" spans="1:12" ht="13.5" customHeight="1" x14ac:dyDescent="0.2">
      <c r="A144" s="352" t="s">
        <v>190</v>
      </c>
      <c r="B144" s="24" t="s">
        <v>191</v>
      </c>
      <c r="C144" s="228">
        <f t="shared" si="22"/>
        <v>1300</v>
      </c>
      <c r="D144" s="123">
        <v>1000</v>
      </c>
      <c r="E144" s="124">
        <v>200</v>
      </c>
      <c r="F144" s="124">
        <v>50</v>
      </c>
      <c r="G144" s="209">
        <v>50</v>
      </c>
      <c r="H144" s="124"/>
      <c r="I144" s="124"/>
      <c r="J144" s="124"/>
      <c r="K144" s="125"/>
      <c r="L144" s="564"/>
    </row>
    <row r="145" spans="1:12" ht="13.5" customHeight="1" x14ac:dyDescent="0.25">
      <c r="A145" s="29"/>
      <c r="B145" s="25"/>
      <c r="C145" s="152">
        <f t="shared" si="22"/>
        <v>0</v>
      </c>
      <c r="D145" s="162"/>
      <c r="E145" s="163"/>
      <c r="F145" s="163"/>
      <c r="G145" s="211"/>
      <c r="H145" s="155"/>
      <c r="I145" s="155"/>
      <c r="J145" s="121"/>
      <c r="K145" s="122"/>
      <c r="L145" s="565"/>
    </row>
    <row r="146" spans="1:12" ht="13.5" customHeight="1" x14ac:dyDescent="0.2">
      <c r="A146" s="352" t="s">
        <v>192</v>
      </c>
      <c r="B146" s="24" t="s">
        <v>39</v>
      </c>
      <c r="C146" s="228">
        <f t="shared" si="22"/>
        <v>500</v>
      </c>
      <c r="D146" s="123">
        <v>350</v>
      </c>
      <c r="E146" s="124">
        <v>50</v>
      </c>
      <c r="F146" s="124">
        <v>50</v>
      </c>
      <c r="G146" s="209">
        <v>50</v>
      </c>
      <c r="H146" s="124"/>
      <c r="I146" s="124"/>
      <c r="J146" s="124"/>
      <c r="K146" s="125"/>
      <c r="L146" s="564"/>
    </row>
    <row r="147" spans="1:12" ht="13.5" customHeight="1" x14ac:dyDescent="0.25">
      <c r="A147" s="352"/>
      <c r="B147" s="25"/>
      <c r="C147" s="152">
        <f t="shared" si="22"/>
        <v>0</v>
      </c>
      <c r="D147" s="162"/>
      <c r="E147" s="163"/>
      <c r="F147" s="163"/>
      <c r="G147" s="211"/>
      <c r="H147" s="155"/>
      <c r="I147" s="121"/>
      <c r="J147" s="140"/>
      <c r="K147" s="122"/>
      <c r="L147" s="565"/>
    </row>
    <row r="148" spans="1:12" ht="13.5" customHeight="1" x14ac:dyDescent="0.2">
      <c r="A148" s="352"/>
      <c r="B148" s="374" t="s">
        <v>650</v>
      </c>
      <c r="C148" s="228">
        <f t="shared" si="22"/>
        <v>450</v>
      </c>
      <c r="D148" s="123">
        <v>350</v>
      </c>
      <c r="E148" s="124">
        <v>50</v>
      </c>
      <c r="F148" s="124">
        <v>50</v>
      </c>
      <c r="G148" s="209"/>
      <c r="H148" s="124"/>
      <c r="I148" s="124"/>
      <c r="J148" s="124"/>
      <c r="K148" s="125"/>
      <c r="L148" s="564"/>
    </row>
    <row r="149" spans="1:12" ht="13.5" customHeight="1" x14ac:dyDescent="0.25">
      <c r="A149" s="352"/>
      <c r="B149" s="420"/>
      <c r="C149" s="152">
        <f t="shared" si="22"/>
        <v>0</v>
      </c>
      <c r="D149" s="162"/>
      <c r="E149" s="163"/>
      <c r="F149" s="163"/>
      <c r="G149" s="155"/>
      <c r="H149" s="155"/>
      <c r="I149" s="121"/>
      <c r="J149" s="140"/>
      <c r="K149" s="122"/>
      <c r="L149" s="565"/>
    </row>
    <row r="150" spans="1:12" ht="13.5" customHeight="1" x14ac:dyDescent="0.2">
      <c r="A150" s="512" t="s">
        <v>193</v>
      </c>
      <c r="B150" s="513"/>
      <c r="C150" s="229">
        <f t="shared" si="22"/>
        <v>950</v>
      </c>
      <c r="D150" s="123">
        <f t="shared" ref="D150:K151" si="24">SUM(D146,D148)</f>
        <v>700</v>
      </c>
      <c r="E150" s="124">
        <f t="shared" si="24"/>
        <v>100</v>
      </c>
      <c r="F150" s="124">
        <f t="shared" si="24"/>
        <v>100</v>
      </c>
      <c r="G150" s="209">
        <f t="shared" si="24"/>
        <v>50</v>
      </c>
      <c r="H150" s="124">
        <f t="shared" si="24"/>
        <v>0</v>
      </c>
      <c r="I150" s="124">
        <f t="shared" si="24"/>
        <v>0</v>
      </c>
      <c r="J150" s="124">
        <f t="shared" si="24"/>
        <v>0</v>
      </c>
      <c r="K150" s="125">
        <f t="shared" si="24"/>
        <v>0</v>
      </c>
      <c r="L150" s="564"/>
    </row>
    <row r="151" spans="1:12" ht="13.5" customHeight="1" x14ac:dyDescent="0.25">
      <c r="A151" s="514"/>
      <c r="B151" s="515"/>
      <c r="C151" s="152">
        <f t="shared" si="22"/>
        <v>0</v>
      </c>
      <c r="D151" s="120">
        <f t="shared" si="24"/>
        <v>0</v>
      </c>
      <c r="E151" s="121">
        <f t="shared" si="24"/>
        <v>0</v>
      </c>
      <c r="F151" s="121">
        <f t="shared" si="24"/>
        <v>0</v>
      </c>
      <c r="G151" s="155">
        <f t="shared" si="24"/>
        <v>0</v>
      </c>
      <c r="H151" s="155">
        <f t="shared" si="24"/>
        <v>0</v>
      </c>
      <c r="I151" s="121">
        <f t="shared" si="24"/>
        <v>0</v>
      </c>
      <c r="J151" s="121">
        <f t="shared" si="24"/>
        <v>0</v>
      </c>
      <c r="K151" s="141">
        <f t="shared" si="24"/>
        <v>0</v>
      </c>
      <c r="L151" s="565"/>
    </row>
    <row r="152" spans="1:12" ht="13.5" customHeight="1" x14ac:dyDescent="0.2">
      <c r="A152" s="534" t="s">
        <v>194</v>
      </c>
      <c r="B152" s="535"/>
      <c r="C152" s="229">
        <f t="shared" si="22"/>
        <v>7100</v>
      </c>
      <c r="D152" s="123">
        <f t="shared" ref="D152:K153" si="25">SUM(D142,D144,D150)</f>
        <v>4550</v>
      </c>
      <c r="E152" s="124">
        <f>SUM(E142,E144,E150)</f>
        <v>1800</v>
      </c>
      <c r="F152" s="124">
        <f t="shared" si="25"/>
        <v>300</v>
      </c>
      <c r="G152" s="209">
        <f t="shared" si="25"/>
        <v>300</v>
      </c>
      <c r="H152" s="124">
        <f>SUM(H142,H144,H150)</f>
        <v>100</v>
      </c>
      <c r="I152" s="124">
        <f t="shared" si="25"/>
        <v>50</v>
      </c>
      <c r="J152" s="124">
        <f>SUM(J142,J144,J150)</f>
        <v>0</v>
      </c>
      <c r="K152" s="125">
        <f t="shared" si="25"/>
        <v>0</v>
      </c>
      <c r="L152" s="564"/>
    </row>
    <row r="153" spans="1:12" ht="13.5" customHeight="1" x14ac:dyDescent="0.25">
      <c r="A153" s="536"/>
      <c r="B153" s="537"/>
      <c r="C153" s="152">
        <f t="shared" si="22"/>
        <v>0</v>
      </c>
      <c r="D153" s="120">
        <f>SUM(D143,D145,D151)</f>
        <v>0</v>
      </c>
      <c r="E153" s="121">
        <f>SUM(E143,E145,E151)</f>
        <v>0</v>
      </c>
      <c r="F153" s="121">
        <f t="shared" si="25"/>
        <v>0</v>
      </c>
      <c r="G153" s="155">
        <f t="shared" si="25"/>
        <v>0</v>
      </c>
      <c r="H153" s="155">
        <f>SUM(H143,H145,H151)</f>
        <v>0</v>
      </c>
      <c r="I153" s="121">
        <f t="shared" si="25"/>
        <v>0</v>
      </c>
      <c r="J153" s="121">
        <f>SUM(J143,J145,J151)</f>
        <v>0</v>
      </c>
      <c r="K153" s="141">
        <f t="shared" si="25"/>
        <v>0</v>
      </c>
      <c r="L153" s="565"/>
    </row>
  </sheetData>
  <sheetProtection algorithmName="SHA-512" hashValue="E7ipIYkGVvRgvogFVYxvHLRh27GBMtmlVsdewsk9yVDg9+fBVkXnIIL/5UUQSY4J51chf/S61Gzcw4HgNiheXw==" saltValue="FufG74FNxaVExGX6qpaRZg==" spinCount="100000" sheet="1" objects="1" scenarios="1"/>
  <mergeCells count="141">
    <mergeCell ref="I59:K59"/>
    <mergeCell ref="E60:H61"/>
    <mergeCell ref="A3:D4"/>
    <mergeCell ref="E3:H4"/>
    <mergeCell ref="I3:K4"/>
    <mergeCell ref="F5:J5"/>
    <mergeCell ref="A6:E7"/>
    <mergeCell ref="I60:K61"/>
    <mergeCell ref="L35:L36"/>
    <mergeCell ref="A60:D61"/>
    <mergeCell ref="L60:L61"/>
    <mergeCell ref="L50:L51"/>
    <mergeCell ref="L52:L53"/>
    <mergeCell ref="L54:L55"/>
    <mergeCell ref="L33:L34"/>
    <mergeCell ref="L31:L32"/>
    <mergeCell ref="L40:L41"/>
    <mergeCell ref="L42:L43"/>
    <mergeCell ref="L44:L45"/>
    <mergeCell ref="A46:A47"/>
    <mergeCell ref="A50:B51"/>
    <mergeCell ref="L27:L28"/>
    <mergeCell ref="L29:L30"/>
    <mergeCell ref="L3:L4"/>
    <mergeCell ref="L76:L77"/>
    <mergeCell ref="F114:J115"/>
    <mergeCell ref="K114:K115"/>
    <mergeCell ref="L114:L115"/>
    <mergeCell ref="L111:L112"/>
    <mergeCell ref="F113:J113"/>
    <mergeCell ref="E111:H112"/>
    <mergeCell ref="I111:K112"/>
    <mergeCell ref="E110:H110"/>
    <mergeCell ref="I110:K110"/>
    <mergeCell ref="D109:F109"/>
    <mergeCell ref="L95:L96"/>
    <mergeCell ref="L80:L81"/>
    <mergeCell ref="L82:L83"/>
    <mergeCell ref="L84:L85"/>
    <mergeCell ref="L86:L87"/>
    <mergeCell ref="L88:L89"/>
    <mergeCell ref="L91:L92"/>
    <mergeCell ref="A131:B132"/>
    <mergeCell ref="A127:B128"/>
    <mergeCell ref="A90:B90"/>
    <mergeCell ref="A91:A92"/>
    <mergeCell ref="A107:B108"/>
    <mergeCell ref="A54:A55"/>
    <mergeCell ref="A109:B109"/>
    <mergeCell ref="A99:B100"/>
    <mergeCell ref="A52:A53"/>
    <mergeCell ref="A110:D110"/>
    <mergeCell ref="A74:B75"/>
    <mergeCell ref="B72:B73"/>
    <mergeCell ref="B82:B83"/>
    <mergeCell ref="A68:A69"/>
    <mergeCell ref="A56:B57"/>
    <mergeCell ref="A67:B67"/>
    <mergeCell ref="A63:E64"/>
    <mergeCell ref="A59:D59"/>
    <mergeCell ref="E59:H59"/>
    <mergeCell ref="F62:J62"/>
    <mergeCell ref="A62:E62"/>
    <mergeCell ref="F63:J64"/>
    <mergeCell ref="A58:B58"/>
    <mergeCell ref="A86:B87"/>
    <mergeCell ref="D1:F1"/>
    <mergeCell ref="A38:A39"/>
    <mergeCell ref="A33:A34"/>
    <mergeCell ref="A5:E5"/>
    <mergeCell ref="A9:B9"/>
    <mergeCell ref="F6:J7"/>
    <mergeCell ref="A35:B36"/>
    <mergeCell ref="A37:B37"/>
    <mergeCell ref="A44:B45"/>
    <mergeCell ref="B38:B39"/>
    <mergeCell ref="A1:B1"/>
    <mergeCell ref="A2:D2"/>
    <mergeCell ref="E2:H2"/>
    <mergeCell ref="K6:K7"/>
    <mergeCell ref="L6:L7"/>
    <mergeCell ref="I2:K2"/>
    <mergeCell ref="L46:L47"/>
    <mergeCell ref="L48:L49"/>
    <mergeCell ref="L11:L12"/>
    <mergeCell ref="L13:L14"/>
    <mergeCell ref="L15:L16"/>
    <mergeCell ref="L17:L18"/>
    <mergeCell ref="L19:L20"/>
    <mergeCell ref="L21:L22"/>
    <mergeCell ref="L23:L24"/>
    <mergeCell ref="L25:L26"/>
    <mergeCell ref="L38:L39"/>
    <mergeCell ref="L119:L120"/>
    <mergeCell ref="L78:L79"/>
    <mergeCell ref="L63:L64"/>
    <mergeCell ref="L72:L73"/>
    <mergeCell ref="A78:A79"/>
    <mergeCell ref="L101:L102"/>
    <mergeCell ref="L103:L104"/>
    <mergeCell ref="L105:L106"/>
    <mergeCell ref="L107:L108"/>
    <mergeCell ref="A66:B66"/>
    <mergeCell ref="A119:A120"/>
    <mergeCell ref="A114:E115"/>
    <mergeCell ref="A117:B117"/>
    <mergeCell ref="A118:B118"/>
    <mergeCell ref="A111:D112"/>
    <mergeCell ref="A113:E113"/>
    <mergeCell ref="L93:L94"/>
    <mergeCell ref="L97:L98"/>
    <mergeCell ref="L99:L100"/>
    <mergeCell ref="L68:L69"/>
    <mergeCell ref="L70:L71"/>
    <mergeCell ref="K63:K64"/>
    <mergeCell ref="A88:B89"/>
    <mergeCell ref="L74:L75"/>
    <mergeCell ref="D58:F58"/>
    <mergeCell ref="L152:L153"/>
    <mergeCell ref="L129:L130"/>
    <mergeCell ref="L131:L132"/>
    <mergeCell ref="L140:L141"/>
    <mergeCell ref="L142:L143"/>
    <mergeCell ref="L144:L145"/>
    <mergeCell ref="A150:B151"/>
    <mergeCell ref="A152:B153"/>
    <mergeCell ref="A142:B143"/>
    <mergeCell ref="A134:A135"/>
    <mergeCell ref="L138:L139"/>
    <mergeCell ref="L148:L149"/>
    <mergeCell ref="L150:L151"/>
    <mergeCell ref="L121:L122"/>
    <mergeCell ref="L127:L128"/>
    <mergeCell ref="L134:L135"/>
    <mergeCell ref="L146:L147"/>
    <mergeCell ref="L136:L137"/>
    <mergeCell ref="L123:L124"/>
    <mergeCell ref="L125:L126"/>
    <mergeCell ref="A133:B133"/>
    <mergeCell ref="B136:B137"/>
    <mergeCell ref="B123:B124"/>
  </mergeCells>
  <phoneticPr fontId="5"/>
  <conditionalFormatting sqref="C119 E119">
    <cfRule type="expression" dxfId="83" priority="13" stopIfTrue="1">
      <formula>H117&lt;C119</formula>
    </cfRule>
  </conditionalFormatting>
  <conditionalFormatting sqref="C12:K12 C14:K14 C16:K16 C18:K18 C20:K20 C22:K22 C24:K24 C26:K26 C28:K28 C30:K30 C32:K32 C34:K34 C36:K36 C39:K39 C41:K41 C43:K43 C45:K45 C47:D47 H47:I47 C49 E49:G49 J50 K50:K52 C51:H51 I51:J52 C53:H53 C55:H55 C57:K57 C69:J69 C71:I71 C73:G73 C75:K75 C77:G77 D79:G79 D81:H81 D83:G83 D85:F85 C87:H87 C89:K89 C92:K92 C94:K94 C96:K96 C98:J98 K98:K100 C100:J100 C102:K102 C104:K104 C106:K106 C108:K108 D116:L116 D120:H120 J120 D122:I122 D124:I124 D126:G126 C128:K128 C130:K130 C132:K132 C135:K135 C137:K137 D139:G139 D141:J141 C143:K143 C145:K145 D147:H147 D149:G149 C151:K151 C153:K153 D156:L156 D158:L158 D160:L160 D162:L162 D164:L164 D166:L166 D168 F168:I168 D170:I170 K170 L171 D172:L173 D175:L175 D177:L177 D179:L179 D181:L181 D183:L183 D185:L185 D187:L187 D189:L189">
    <cfRule type="expression" dxfId="82" priority="1" stopIfTrue="1">
      <formula>C11&lt;C12</formula>
    </cfRule>
  </conditionalFormatting>
  <conditionalFormatting sqref="D119 I119">
    <cfRule type="expression" dxfId="81" priority="11" stopIfTrue="1">
      <formula>F117&lt;D119</formula>
    </cfRule>
  </conditionalFormatting>
  <conditionalFormatting sqref="D154:L154">
    <cfRule type="expression" dxfId="80" priority="16" stopIfTrue="1">
      <formula>C153&lt;D154</formula>
    </cfRule>
  </conditionalFormatting>
  <conditionalFormatting sqref="E168 J168:L168">
    <cfRule type="expression" dxfId="79" priority="2" stopIfTrue="1">
      <formula>E251&lt;E168</formula>
    </cfRule>
  </conditionalFormatting>
  <conditionalFormatting sqref="E47:G47 J47:K47">
    <cfRule type="expression" dxfId="78" priority="4" stopIfTrue="1">
      <formula>E79&lt;E47</formula>
    </cfRule>
  </conditionalFormatting>
  <conditionalFormatting sqref="F119 K119">
    <cfRule type="expression" dxfId="77" priority="10" stopIfTrue="1">
      <formula>G117&lt;F119</formula>
    </cfRule>
  </conditionalFormatting>
  <conditionalFormatting sqref="G119">
    <cfRule type="expression" dxfId="76" priority="14" stopIfTrue="1">
      <formula>E117&lt;G119</formula>
    </cfRule>
  </conditionalFormatting>
  <conditionalFormatting sqref="H73">
    <cfRule type="expression" dxfId="75" priority="3" stopIfTrue="1">
      <formula>E168&lt;H73</formula>
    </cfRule>
  </conditionalFormatting>
  <conditionalFormatting sqref="H119">
    <cfRule type="expression" dxfId="74" priority="12" stopIfTrue="1">
      <formula>D117&lt;H119</formula>
    </cfRule>
  </conditionalFormatting>
  <conditionalFormatting sqref="I73">
    <cfRule type="expression" dxfId="73" priority="8" stopIfTrue="1">
      <formula>K168&lt;I73</formula>
    </cfRule>
  </conditionalFormatting>
  <conditionalFormatting sqref="I54:K54">
    <cfRule type="expression" dxfId="72" priority="6" stopIfTrue="1">
      <formula>I87&lt;I54</formula>
    </cfRule>
  </conditionalFormatting>
  <conditionalFormatting sqref="I86:K86">
    <cfRule type="expression" dxfId="71" priority="5" stopIfTrue="1">
      <formula>I53&lt;I86</formula>
    </cfRule>
  </conditionalFormatting>
  <conditionalFormatting sqref="J73">
    <cfRule type="expression" dxfId="70" priority="9" stopIfTrue="1">
      <formula>J168&lt;J73</formula>
    </cfRule>
  </conditionalFormatting>
  <conditionalFormatting sqref="J119">
    <cfRule type="expression" dxfId="69" priority="15" stopIfTrue="1">
      <formula>I117&lt;J119</formula>
    </cfRule>
  </conditionalFormatting>
  <conditionalFormatting sqref="K73">
    <cfRule type="expression" dxfId="68" priority="7" stopIfTrue="1">
      <formula>L168&lt;K73</formula>
    </cfRule>
  </conditionalFormatting>
  <printOptions horizontalCentered="1"/>
  <pageMargins left="0.19685039370078741" right="0.19685039370078741" top="0.59055118110236227" bottom="0.19685039370078741" header="0.39370078740157483" footer="0.11811023622047245"/>
  <pageSetup paperSize="9" scale="98" firstPageNumber="14" orientation="portrait" useFirstPageNumber="1" verticalDpi="300" r:id="rId1"/>
  <headerFooter alignWithMargins="0">
    <oddHeader>&amp;L銘柄別折込部数</oddHeader>
    <oddFooter>&amp;L&amp;10地区指定・銘柄指定は完全にはできません。&amp;C&amp;P</oddFooter>
  </headerFooter>
  <rowBreaks count="2" manualBreakCount="2">
    <brk id="57" max="16383" man="1"/>
    <brk id="10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46"/>
  <sheetViews>
    <sheetView showZeros="0" workbookViewId="0"/>
  </sheetViews>
  <sheetFormatPr defaultRowHeight="13.5" x14ac:dyDescent="0.15"/>
  <cols>
    <col min="1" max="1" width="27.5" style="258" customWidth="1"/>
    <col min="2" max="2" width="10.625" style="258" customWidth="1"/>
    <col min="3" max="3" width="12.625" style="258" customWidth="1"/>
    <col min="4" max="4" width="2.125" style="258" customWidth="1"/>
    <col min="5" max="5" width="12.375" style="258" customWidth="1"/>
    <col min="6" max="6" width="12.875" style="258" customWidth="1"/>
    <col min="7" max="7" width="15.625" style="258" customWidth="1"/>
    <col min="8" max="8" width="9.625" style="258" customWidth="1"/>
    <col min="9" max="9" width="9.125" style="258" customWidth="1"/>
    <col min="10" max="16384" width="9" style="258"/>
  </cols>
  <sheetData>
    <row r="1" spans="1:20" ht="16.7" customHeight="1" x14ac:dyDescent="0.15">
      <c r="A1" s="339" t="s">
        <v>546</v>
      </c>
      <c r="G1" s="332" t="str">
        <f>CONCATENATE(DBCS(TEXT('表紙・改定履歴 '!B30,"yyyy年m月")),"版")</f>
        <v>２０２３年９月版</v>
      </c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ht="16.7" customHeight="1" x14ac:dyDescent="0.15">
      <c r="A2" s="257"/>
      <c r="H2" s="259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</row>
    <row r="3" spans="1:20" ht="16.7" customHeight="1" x14ac:dyDescent="0.15">
      <c r="A3" s="257"/>
      <c r="H3" s="259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</row>
    <row r="4" spans="1:20" ht="16.7" customHeight="1" x14ac:dyDescent="0.15">
      <c r="A4" s="257"/>
      <c r="H4" s="259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</row>
    <row r="5" spans="1:20" ht="16.7" customHeight="1" x14ac:dyDescent="0.15">
      <c r="A5" s="257"/>
      <c r="H5" s="259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</row>
    <row r="6" spans="1:20" ht="16.7" customHeight="1" x14ac:dyDescent="0.15">
      <c r="A6" s="257"/>
      <c r="H6" s="259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</row>
    <row r="7" spans="1:20" ht="16.7" customHeight="1" x14ac:dyDescent="0.15">
      <c r="A7" s="257"/>
      <c r="H7" s="259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</row>
    <row r="8" spans="1:20" ht="16.7" customHeight="1" x14ac:dyDescent="0.15">
      <c r="A8" s="257"/>
      <c r="H8" s="259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</row>
    <row r="9" spans="1:20" ht="16.7" customHeight="1" x14ac:dyDescent="0.15">
      <c r="A9" s="257"/>
      <c r="H9" s="259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</row>
    <row r="10" spans="1:20" ht="16.7" customHeight="1" x14ac:dyDescent="0.15">
      <c r="A10" s="257"/>
      <c r="H10" s="259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</row>
    <row r="11" spans="1:20" ht="16.7" customHeight="1" x14ac:dyDescent="0.15">
      <c r="A11" s="257"/>
      <c r="H11" s="259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</row>
    <row r="12" spans="1:20" ht="12.95" customHeight="1" x14ac:dyDescent="0.15">
      <c r="A12" s="260" t="s">
        <v>547</v>
      </c>
      <c r="B12" s="615" t="s">
        <v>548</v>
      </c>
      <c r="C12" s="616"/>
      <c r="D12" s="617"/>
      <c r="E12" s="471" t="s">
        <v>549</v>
      </c>
      <c r="F12" s="473"/>
      <c r="G12" s="261" t="s">
        <v>550</v>
      </c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</row>
    <row r="13" spans="1:20" ht="12.95" customHeight="1" x14ac:dyDescent="0.15">
      <c r="A13" s="613">
        <f>市郡別合計!$A$3</f>
        <v>0</v>
      </c>
      <c r="B13" s="619">
        <f>市郡別合計!$C$3</f>
        <v>0</v>
      </c>
      <c r="C13" s="620"/>
      <c r="D13" s="621"/>
      <c r="E13" s="625">
        <f>市郡別合計!$F$3</f>
        <v>0</v>
      </c>
      <c r="F13" s="626"/>
      <c r="G13" s="613">
        <f>市郡別合計!$I$3</f>
        <v>0</v>
      </c>
      <c r="I13" s="256"/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</row>
    <row r="14" spans="1:20" ht="12.95" customHeight="1" thickBot="1" x14ac:dyDescent="0.2">
      <c r="A14" s="618"/>
      <c r="B14" s="622"/>
      <c r="C14" s="623"/>
      <c r="D14" s="624"/>
      <c r="E14" s="627"/>
      <c r="F14" s="628"/>
      <c r="G14" s="614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</row>
    <row r="15" spans="1:20" ht="12.95" customHeight="1" thickTop="1" x14ac:dyDescent="0.15">
      <c r="A15" s="261" t="s">
        <v>551</v>
      </c>
      <c r="B15" s="605" t="s">
        <v>552</v>
      </c>
      <c r="C15" s="605"/>
      <c r="D15" s="605"/>
      <c r="E15" s="605"/>
      <c r="F15" s="262" t="s">
        <v>553</v>
      </c>
      <c r="G15" s="263" t="s">
        <v>554</v>
      </c>
      <c r="H15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0" s="264" customFormat="1" ht="12.95" customHeight="1" x14ac:dyDescent="0.15">
      <c r="A16" s="606">
        <f>市郡別合計!$A$6</f>
        <v>0</v>
      </c>
      <c r="B16" s="606">
        <f>市郡別合計!$D$6</f>
        <v>0</v>
      </c>
      <c r="C16" s="608"/>
      <c r="D16" s="608"/>
      <c r="E16" s="608"/>
      <c r="F16" s="609">
        <f>市郡別合計!$G$6</f>
        <v>0</v>
      </c>
      <c r="G16" s="611">
        <f>F91</f>
        <v>0</v>
      </c>
      <c r="H1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</row>
    <row r="17" spans="1:21" s="264" customFormat="1" ht="12.95" customHeight="1" thickBot="1" x14ac:dyDescent="0.2">
      <c r="A17" s="607"/>
      <c r="B17" s="607"/>
      <c r="C17" s="607"/>
      <c r="D17" s="607"/>
      <c r="E17" s="607"/>
      <c r="F17" s="610"/>
      <c r="G17" s="612"/>
      <c r="H17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</row>
    <row r="18" spans="1:21" ht="18" customHeight="1" thickTop="1" x14ac:dyDescent="0.15"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</row>
    <row r="19" spans="1:21" s="266" customFormat="1" ht="18" customHeight="1" thickBot="1" x14ac:dyDescent="0.2">
      <c r="A19" s="265" t="s">
        <v>555</v>
      </c>
      <c r="D19" s="265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</row>
    <row r="20" spans="1:21" ht="18" customHeight="1" thickTop="1" thickBot="1" x14ac:dyDescent="0.2">
      <c r="A20" s="267" t="s">
        <v>556</v>
      </c>
      <c r="B20" s="268" t="s">
        <v>557</v>
      </c>
      <c r="C20" s="269" t="s">
        <v>558</v>
      </c>
      <c r="D20" s="270"/>
      <c r="E20" s="271" t="s">
        <v>559</v>
      </c>
      <c r="F20" s="272" t="s">
        <v>560</v>
      </c>
      <c r="G20"/>
      <c r="H20" s="273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73"/>
    </row>
    <row r="21" spans="1:21" ht="18" customHeight="1" x14ac:dyDescent="0.15">
      <c r="A21" s="333" t="s">
        <v>574</v>
      </c>
      <c r="B21" s="274">
        <f>郡山・県南!C11</f>
        <v>2100</v>
      </c>
      <c r="C21" s="275">
        <f>郡山・県南!C12</f>
        <v>0</v>
      </c>
      <c r="E21" s="276">
        <v>300</v>
      </c>
      <c r="F21" s="324"/>
      <c r="G21"/>
      <c r="H21" s="277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77"/>
    </row>
    <row r="22" spans="1:21" ht="18" customHeight="1" x14ac:dyDescent="0.15">
      <c r="A22" s="347" t="s">
        <v>621</v>
      </c>
      <c r="B22" s="278">
        <f>郡山・県南!C13</f>
        <v>3300</v>
      </c>
      <c r="C22" s="279">
        <f>郡山・県南!C14</f>
        <v>0</v>
      </c>
      <c r="E22" s="280">
        <v>100</v>
      </c>
      <c r="F22" s="325"/>
      <c r="G22"/>
      <c r="H22" s="277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77"/>
    </row>
    <row r="23" spans="1:21" ht="18" customHeight="1" x14ac:dyDescent="0.15">
      <c r="A23" s="334" t="s">
        <v>575</v>
      </c>
      <c r="B23" s="278">
        <f>郡山・県南!C17</f>
        <v>3050</v>
      </c>
      <c r="C23" s="279">
        <f>郡山・県南!C18</f>
        <v>0</v>
      </c>
      <c r="E23" s="280">
        <v>150</v>
      </c>
      <c r="F23" s="325"/>
      <c r="G23"/>
      <c r="H23" s="277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77"/>
    </row>
    <row r="24" spans="1:21" ht="18" customHeight="1" x14ac:dyDescent="0.15">
      <c r="A24" s="334" t="s">
        <v>576</v>
      </c>
      <c r="B24" s="278">
        <f>郡山・県南!C21</f>
        <v>3800</v>
      </c>
      <c r="C24" s="279">
        <f>郡山・県南!C22</f>
        <v>0</v>
      </c>
      <c r="E24" s="280">
        <v>450</v>
      </c>
      <c r="F24" s="325"/>
      <c r="G24"/>
      <c r="H24" s="277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77"/>
    </row>
    <row r="25" spans="1:21" ht="18" customHeight="1" x14ac:dyDescent="0.15">
      <c r="A25" s="334" t="s">
        <v>577</v>
      </c>
      <c r="B25" s="278">
        <f>郡山・県南!C25</f>
        <v>2000</v>
      </c>
      <c r="C25" s="279">
        <f>郡山・県南!C26</f>
        <v>0</v>
      </c>
      <c r="E25" s="280">
        <v>150</v>
      </c>
      <c r="F25" s="325"/>
      <c r="G25"/>
      <c r="H25" s="277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77"/>
    </row>
    <row r="26" spans="1:21" ht="18" customHeight="1" x14ac:dyDescent="0.15">
      <c r="A26" s="334" t="s">
        <v>578</v>
      </c>
      <c r="B26" s="278">
        <f>郡山・県南!C27</f>
        <v>1350</v>
      </c>
      <c r="C26" s="279">
        <f>郡山・県南!C28</f>
        <v>0</v>
      </c>
      <c r="E26" s="280">
        <v>150</v>
      </c>
      <c r="F26" s="325"/>
      <c r="G26"/>
      <c r="H26" s="277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77"/>
    </row>
    <row r="27" spans="1:21" ht="18" customHeight="1" x14ac:dyDescent="0.15">
      <c r="A27" s="334" t="s">
        <v>579</v>
      </c>
      <c r="B27" s="278">
        <f>郡山・県南!C29</f>
        <v>2650</v>
      </c>
      <c r="C27" s="279">
        <f>郡山・県南!C30</f>
        <v>0</v>
      </c>
      <c r="E27" s="280">
        <v>100</v>
      </c>
      <c r="F27" s="325"/>
      <c r="G27"/>
      <c r="H27" s="277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77"/>
    </row>
    <row r="28" spans="1:21" ht="18" customHeight="1" x14ac:dyDescent="0.15">
      <c r="A28" s="334" t="s">
        <v>580</v>
      </c>
      <c r="B28" s="278">
        <f>郡山・県南!C31</f>
        <v>2650</v>
      </c>
      <c r="C28" s="279">
        <f>郡山・県南!C32</f>
        <v>0</v>
      </c>
      <c r="E28" s="280">
        <v>100</v>
      </c>
      <c r="F28" s="325"/>
      <c r="G28"/>
      <c r="H28" s="277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77"/>
    </row>
    <row r="29" spans="1:21" ht="18" customHeight="1" x14ac:dyDescent="0.15">
      <c r="A29" s="335" t="s">
        <v>581</v>
      </c>
      <c r="B29" s="278">
        <f>郡山・県南!C64</f>
        <v>4050</v>
      </c>
      <c r="C29" s="279">
        <f>郡山・県南!C65</f>
        <v>0</v>
      </c>
      <c r="E29" s="280">
        <v>650</v>
      </c>
      <c r="F29" s="325"/>
      <c r="G29"/>
      <c r="H29" s="277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77"/>
    </row>
    <row r="30" spans="1:21" ht="18" customHeight="1" x14ac:dyDescent="0.15">
      <c r="A30" s="334" t="s">
        <v>582</v>
      </c>
      <c r="B30" s="278">
        <f>郡山・県南!C66</f>
        <v>3400</v>
      </c>
      <c r="C30" s="279">
        <f>郡山・県南!C67</f>
        <v>0</v>
      </c>
      <c r="E30" s="280">
        <v>200</v>
      </c>
      <c r="F30" s="325"/>
      <c r="G30"/>
      <c r="H30" s="277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77"/>
    </row>
    <row r="31" spans="1:21" ht="18" customHeight="1" x14ac:dyDescent="0.15">
      <c r="A31" s="334" t="s">
        <v>583</v>
      </c>
      <c r="B31" s="278">
        <f>郡山・県南!C70</f>
        <v>1200</v>
      </c>
      <c r="C31" s="279">
        <f>郡山・県南!C71</f>
        <v>0</v>
      </c>
      <c r="E31" s="280">
        <v>150</v>
      </c>
      <c r="F31" s="325"/>
      <c r="G31"/>
      <c r="H31" s="277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77"/>
    </row>
    <row r="32" spans="1:21" ht="18" customHeight="1" x14ac:dyDescent="0.15">
      <c r="A32" s="334" t="s">
        <v>584</v>
      </c>
      <c r="B32" s="278">
        <f>郡山・県南!C74</f>
        <v>1200</v>
      </c>
      <c r="C32" s="279">
        <f>郡山・県南!C75</f>
        <v>0</v>
      </c>
      <c r="E32" s="280">
        <v>150</v>
      </c>
      <c r="F32" s="325"/>
      <c r="G32"/>
      <c r="H32" s="277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77"/>
    </row>
    <row r="33" spans="1:21" ht="18" customHeight="1" thickBot="1" x14ac:dyDescent="0.2">
      <c r="A33" s="281" t="s">
        <v>561</v>
      </c>
      <c r="B33" s="282">
        <f>郡山・県南!C76</f>
        <v>1950</v>
      </c>
      <c r="C33" s="283">
        <f>郡山・県南!C77</f>
        <v>0</v>
      </c>
      <c r="E33" s="284">
        <v>100</v>
      </c>
      <c r="F33" s="326"/>
      <c r="G33"/>
      <c r="H33" s="277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77"/>
    </row>
    <row r="34" spans="1:21" ht="18" customHeight="1" thickBot="1" x14ac:dyDescent="0.2">
      <c r="A34" s="285" t="s">
        <v>562</v>
      </c>
      <c r="B34" s="286"/>
      <c r="C34" s="287">
        <f>SUM(C21:C33)</f>
        <v>0</v>
      </c>
      <c r="D34" s="288"/>
      <c r="E34" s="289">
        <f>SUM(E21:E33)</f>
        <v>2750</v>
      </c>
      <c r="F34" s="290">
        <f>SUM(F21:F33)</f>
        <v>0</v>
      </c>
      <c r="G34"/>
      <c r="H34" s="291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91"/>
    </row>
    <row r="35" spans="1:21" ht="18" customHeight="1" x14ac:dyDescent="0.15">
      <c r="B35" s="292"/>
      <c r="C35" s="293"/>
      <c r="E35" s="293"/>
      <c r="F35" s="293"/>
      <c r="G35"/>
      <c r="H35" s="291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91"/>
    </row>
    <row r="36" spans="1:21" ht="18" customHeight="1" thickBot="1" x14ac:dyDescent="0.2">
      <c r="A36" s="265" t="s">
        <v>563</v>
      </c>
      <c r="B36" s="266"/>
      <c r="C36" s="266"/>
      <c r="D36" s="265"/>
      <c r="E36" s="266"/>
      <c r="F36" s="266"/>
      <c r="G36"/>
      <c r="H36" s="266"/>
      <c r="I36" s="256"/>
      <c r="J36" s="256"/>
      <c r="K36" s="256"/>
      <c r="L36" s="256"/>
      <c r="M36" s="256"/>
      <c r="N36" s="256"/>
      <c r="O36" s="256"/>
      <c r="P36" s="256"/>
      <c r="Q36" s="256"/>
      <c r="R36" s="256"/>
      <c r="S36" s="256"/>
      <c r="T36" s="256"/>
      <c r="U36" s="266"/>
    </row>
    <row r="37" spans="1:21" ht="18" customHeight="1" thickTop="1" thickBot="1" x14ac:dyDescent="0.2">
      <c r="A37" s="267" t="s">
        <v>556</v>
      </c>
      <c r="B37" s="268" t="s">
        <v>557</v>
      </c>
      <c r="C37" s="269" t="s">
        <v>558</v>
      </c>
      <c r="D37" s="270"/>
      <c r="E37" s="271" t="s">
        <v>559</v>
      </c>
      <c r="F37" s="272" t="s">
        <v>560</v>
      </c>
      <c r="G37"/>
      <c r="H37" s="273"/>
      <c r="I37" s="256"/>
      <c r="J37" s="256"/>
      <c r="K37" s="256"/>
      <c r="L37" s="256"/>
      <c r="M37" s="256"/>
      <c r="N37" s="256"/>
      <c r="O37" s="256"/>
      <c r="P37" s="256"/>
      <c r="Q37" s="256"/>
      <c r="R37" s="256"/>
      <c r="S37" s="256"/>
      <c r="T37" s="256"/>
      <c r="U37" s="273"/>
    </row>
    <row r="38" spans="1:21" ht="18" customHeight="1" x14ac:dyDescent="0.15">
      <c r="A38" s="344" t="s">
        <v>606</v>
      </c>
      <c r="B38" s="294">
        <f>郡山・県南!C100</f>
        <v>4500</v>
      </c>
      <c r="C38" s="295">
        <f>郡山・県南!C101</f>
        <v>0</v>
      </c>
      <c r="E38" s="276">
        <v>200</v>
      </c>
      <c r="F38" s="324"/>
      <c r="G38"/>
      <c r="H38" s="277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77"/>
    </row>
    <row r="39" spans="1:21" ht="18" customHeight="1" thickBot="1" x14ac:dyDescent="0.2">
      <c r="A39" s="345" t="s">
        <v>607</v>
      </c>
      <c r="B39" s="296">
        <f>郡山・県南!C102</f>
        <v>3100</v>
      </c>
      <c r="C39" s="295">
        <f>郡山・県南!C103</f>
        <v>0</v>
      </c>
      <c r="E39" s="280">
        <v>150</v>
      </c>
      <c r="F39" s="325"/>
      <c r="G39"/>
      <c r="H39" s="277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77"/>
    </row>
    <row r="40" spans="1:21" ht="18" customHeight="1" thickBot="1" x14ac:dyDescent="0.2">
      <c r="A40" s="297" t="s">
        <v>564</v>
      </c>
      <c r="B40" s="298"/>
      <c r="C40" s="299">
        <f>SUM(C38:C39)</f>
        <v>0</v>
      </c>
      <c r="E40" s="300">
        <f>SUM(E38:E39)</f>
        <v>350</v>
      </c>
      <c r="F40" s="330">
        <f>SUM(F38:F39)</f>
        <v>0</v>
      </c>
      <c r="G40"/>
      <c r="H40" s="277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77"/>
    </row>
    <row r="41" spans="1:21" ht="18" customHeight="1" x14ac:dyDescent="0.15">
      <c r="B41" s="292"/>
      <c r="C41" s="293"/>
      <c r="E41" s="293"/>
      <c r="F41" s="293"/>
      <c r="G41"/>
      <c r="H41" s="291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91"/>
    </row>
    <row r="42" spans="1:21" ht="18" customHeight="1" thickBot="1" x14ac:dyDescent="0.2">
      <c r="A42" s="265" t="s">
        <v>565</v>
      </c>
      <c r="B42" s="266"/>
      <c r="C42" s="266"/>
      <c r="D42" s="265"/>
      <c r="E42" s="266"/>
      <c r="F42" s="266"/>
      <c r="G42"/>
      <c r="H42" s="26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66"/>
    </row>
    <row r="43" spans="1:21" ht="18" customHeight="1" thickTop="1" thickBot="1" x14ac:dyDescent="0.2">
      <c r="A43" s="267" t="s">
        <v>556</v>
      </c>
      <c r="B43" s="268" t="s">
        <v>557</v>
      </c>
      <c r="C43" s="269" t="s">
        <v>558</v>
      </c>
      <c r="D43" s="270"/>
      <c r="E43" s="271" t="s">
        <v>559</v>
      </c>
      <c r="F43" s="272" t="s">
        <v>560</v>
      </c>
      <c r="G43"/>
      <c r="H43" s="273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73"/>
    </row>
    <row r="44" spans="1:21" ht="18" customHeight="1" thickBot="1" x14ac:dyDescent="0.2">
      <c r="A44" s="379" t="s">
        <v>635</v>
      </c>
      <c r="B44" s="294">
        <f>郡山・県南!C162</f>
        <v>3950</v>
      </c>
      <c r="C44" s="301">
        <f>郡山・県南!C163</f>
        <v>0</v>
      </c>
      <c r="E44" s="276">
        <v>150</v>
      </c>
      <c r="F44" s="324"/>
      <c r="G44"/>
      <c r="H44" s="277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77"/>
    </row>
    <row r="45" spans="1:21" ht="18" customHeight="1" thickBot="1" x14ac:dyDescent="0.2">
      <c r="A45" s="302" t="s">
        <v>562</v>
      </c>
      <c r="B45" s="303"/>
      <c r="C45" s="304">
        <f>SUM(C44:C44)</f>
        <v>0</v>
      </c>
      <c r="E45" s="300">
        <f>SUM(E44:E44)</f>
        <v>150</v>
      </c>
      <c r="F45" s="330">
        <f>SUM(F44:F44)</f>
        <v>0</v>
      </c>
      <c r="G45"/>
      <c r="H45" s="273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73"/>
    </row>
    <row r="46" spans="1:21" ht="18" customHeight="1" x14ac:dyDescent="0.15">
      <c r="B46" s="292"/>
      <c r="C46" s="293"/>
      <c r="E46" s="293"/>
      <c r="F46" s="293"/>
      <c r="G46"/>
      <c r="H46" s="291"/>
      <c r="I46" s="256"/>
      <c r="J46" s="256"/>
      <c r="K46" s="256"/>
      <c r="L46" s="256"/>
      <c r="M46" s="256"/>
      <c r="N46" s="256"/>
      <c r="O46" s="256"/>
      <c r="P46" s="256"/>
      <c r="Q46" s="256"/>
      <c r="R46" s="256"/>
      <c r="S46" s="256"/>
      <c r="T46" s="256"/>
      <c r="U46" s="291"/>
    </row>
    <row r="47" spans="1:21" ht="18" customHeight="1" thickBot="1" x14ac:dyDescent="0.2">
      <c r="A47" s="265" t="s">
        <v>593</v>
      </c>
      <c r="B47" s="266"/>
      <c r="C47" s="266"/>
      <c r="G47"/>
      <c r="H47" s="277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77"/>
    </row>
    <row r="48" spans="1:21" ht="18" customHeight="1" thickTop="1" thickBot="1" x14ac:dyDescent="0.2">
      <c r="A48" s="267" t="s">
        <v>556</v>
      </c>
      <c r="B48" s="268" t="s">
        <v>557</v>
      </c>
      <c r="C48" s="269" t="s">
        <v>558</v>
      </c>
      <c r="D48" s="270"/>
      <c r="E48" s="271" t="s">
        <v>559</v>
      </c>
      <c r="F48" s="272" t="s">
        <v>560</v>
      </c>
      <c r="G48"/>
      <c r="H48" s="277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77"/>
    </row>
    <row r="49" spans="1:21" ht="18" customHeight="1" thickBot="1" x14ac:dyDescent="0.2">
      <c r="A49" s="341" t="s">
        <v>591</v>
      </c>
      <c r="B49" s="305">
        <f>郡山・県南!C185</f>
        <v>6750</v>
      </c>
      <c r="C49" s="306">
        <f>郡山・県南!C186</f>
        <v>0</v>
      </c>
      <c r="E49" s="276">
        <v>50</v>
      </c>
      <c r="F49" s="324"/>
      <c r="G49"/>
      <c r="H49" s="277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77"/>
    </row>
    <row r="50" spans="1:21" ht="18" customHeight="1" thickBot="1" x14ac:dyDescent="0.2">
      <c r="A50" s="307" t="s">
        <v>562</v>
      </c>
      <c r="B50" s="303"/>
      <c r="C50" s="304">
        <f>SUM(C49)</f>
        <v>0</v>
      </c>
      <c r="E50" s="300">
        <f>SUM(E49:E49)</f>
        <v>50</v>
      </c>
      <c r="F50" s="311">
        <f>SUM(F49:F49)</f>
        <v>0</v>
      </c>
      <c r="G50"/>
      <c r="H50" s="273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73"/>
    </row>
    <row r="51" spans="1:21" ht="12.95" customHeight="1" x14ac:dyDescent="0.15">
      <c r="B51" s="292"/>
      <c r="C51" s="293"/>
      <c r="E51" s="293"/>
      <c r="F51" s="293"/>
      <c r="G51"/>
      <c r="H51" s="291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91"/>
    </row>
    <row r="52" spans="1:21" ht="18" customHeight="1" thickBot="1" x14ac:dyDescent="0.2">
      <c r="A52" s="265" t="s">
        <v>566</v>
      </c>
      <c r="B52" s="266"/>
      <c r="C52" s="266"/>
      <c r="G52"/>
      <c r="H52" s="277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77"/>
    </row>
    <row r="53" spans="1:21" ht="18" customHeight="1" thickTop="1" thickBot="1" x14ac:dyDescent="0.2">
      <c r="A53" s="267" t="s">
        <v>556</v>
      </c>
      <c r="B53" s="268" t="s">
        <v>557</v>
      </c>
      <c r="C53" s="269" t="s">
        <v>558</v>
      </c>
      <c r="D53" s="270"/>
      <c r="E53" s="271" t="s">
        <v>559</v>
      </c>
      <c r="F53" s="272" t="s">
        <v>560</v>
      </c>
      <c r="G53"/>
      <c r="H53" s="277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77"/>
    </row>
    <row r="54" spans="1:21" ht="18" customHeight="1" thickBot="1" x14ac:dyDescent="0.2">
      <c r="A54" s="338" t="s">
        <v>585</v>
      </c>
      <c r="B54" s="305">
        <f>郡山・県南!C246</f>
        <v>3900</v>
      </c>
      <c r="C54" s="306">
        <f>郡山・県南!C247</f>
        <v>0</v>
      </c>
      <c r="E54" s="276">
        <v>100</v>
      </c>
      <c r="F54" s="324"/>
      <c r="G54"/>
      <c r="H54" s="277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77"/>
    </row>
    <row r="55" spans="1:21" ht="18" customHeight="1" thickBot="1" x14ac:dyDescent="0.2">
      <c r="A55" s="307" t="s">
        <v>562</v>
      </c>
      <c r="B55" s="303"/>
      <c r="C55" s="304">
        <f>SUM(C54:C54)</f>
        <v>0</v>
      </c>
      <c r="E55" s="300">
        <f>SUM(E54:E54)</f>
        <v>100</v>
      </c>
      <c r="F55" s="311">
        <f>SUM(F54:F54)</f>
        <v>0</v>
      </c>
      <c r="G55"/>
      <c r="H55" s="273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73"/>
    </row>
    <row r="56" spans="1:21" ht="12.95" customHeight="1" x14ac:dyDescent="0.15">
      <c r="B56" s="292"/>
      <c r="C56" s="293"/>
      <c r="E56" s="293"/>
      <c r="F56" s="293"/>
      <c r="G56"/>
      <c r="H56" s="291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91"/>
    </row>
    <row r="57" spans="1:21" ht="18" customHeight="1" thickBot="1" x14ac:dyDescent="0.2">
      <c r="A57" s="265" t="s">
        <v>567</v>
      </c>
      <c r="B57" s="266"/>
      <c r="C57" s="266"/>
      <c r="G57"/>
      <c r="H57" s="277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77"/>
    </row>
    <row r="58" spans="1:21" ht="18" customHeight="1" thickTop="1" thickBot="1" x14ac:dyDescent="0.2">
      <c r="A58" s="267" t="s">
        <v>556</v>
      </c>
      <c r="B58" s="268" t="s">
        <v>557</v>
      </c>
      <c r="C58" s="269" t="s">
        <v>558</v>
      </c>
      <c r="D58" s="270"/>
      <c r="E58" s="271" t="s">
        <v>559</v>
      </c>
      <c r="F58" s="272" t="s">
        <v>560</v>
      </c>
      <c r="G58"/>
      <c r="H58" s="277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77"/>
    </row>
    <row r="59" spans="1:21" ht="18" customHeight="1" thickBot="1" x14ac:dyDescent="0.2">
      <c r="A59" s="337" t="s">
        <v>586</v>
      </c>
      <c r="B59" s="308">
        <f>郡山・県南!C269</f>
        <v>4350</v>
      </c>
      <c r="C59" s="309">
        <f>郡山・県南!C270</f>
        <v>0</v>
      </c>
      <c r="E59" s="310">
        <v>200</v>
      </c>
      <c r="F59" s="327"/>
      <c r="G59"/>
      <c r="H59" s="277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77"/>
    </row>
    <row r="60" spans="1:21" ht="18" customHeight="1" thickBot="1" x14ac:dyDescent="0.2">
      <c r="A60" s="307" t="s">
        <v>562</v>
      </c>
      <c r="B60" s="303"/>
      <c r="C60" s="304">
        <f>SUM(C59:C59)</f>
        <v>0</v>
      </c>
      <c r="E60" s="300">
        <f>SUM(E59:E59)</f>
        <v>200</v>
      </c>
      <c r="F60" s="330">
        <f t="shared" ref="F60" si="0">SUM(F59:F59)</f>
        <v>0</v>
      </c>
      <c r="G60"/>
      <c r="H60" s="277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77"/>
    </row>
    <row r="61" spans="1:21" ht="12.95" customHeight="1" x14ac:dyDescent="0.15">
      <c r="B61" s="292"/>
      <c r="C61" s="293"/>
      <c r="E61" s="293"/>
      <c r="F61" s="293"/>
      <c r="G61"/>
      <c r="H61" s="291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91"/>
    </row>
    <row r="62" spans="1:21" ht="18" customHeight="1" thickBot="1" x14ac:dyDescent="0.2">
      <c r="A62" s="265" t="s">
        <v>568</v>
      </c>
      <c r="B62" s="266"/>
      <c r="C62" s="266"/>
      <c r="G62"/>
      <c r="H62" s="277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77"/>
    </row>
    <row r="63" spans="1:21" ht="18" customHeight="1" thickTop="1" thickBot="1" x14ac:dyDescent="0.2">
      <c r="A63" s="267" t="s">
        <v>556</v>
      </c>
      <c r="B63" s="268" t="s">
        <v>557</v>
      </c>
      <c r="C63" s="269" t="s">
        <v>558</v>
      </c>
      <c r="D63" s="270"/>
      <c r="E63" s="271" t="s">
        <v>559</v>
      </c>
      <c r="F63" s="272" t="s">
        <v>560</v>
      </c>
      <c r="G63"/>
      <c r="H63" s="293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93"/>
    </row>
    <row r="64" spans="1:21" ht="18" customHeight="1" x14ac:dyDescent="0.15">
      <c r="A64" s="336" t="s">
        <v>587</v>
      </c>
      <c r="B64" s="312">
        <f>福島・伊達!C11</f>
        <v>28850</v>
      </c>
      <c r="C64" s="313">
        <f>福島・伊達!C12</f>
        <v>0</v>
      </c>
      <c r="E64" s="276">
        <v>5000</v>
      </c>
      <c r="F64" s="324"/>
      <c r="G64"/>
      <c r="H64" s="293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93"/>
    </row>
    <row r="65" spans="1:21" ht="18" customHeight="1" x14ac:dyDescent="0.15">
      <c r="A65" s="345" t="s">
        <v>608</v>
      </c>
      <c r="B65" s="314">
        <f>福島・伊達!C76</f>
        <v>3300</v>
      </c>
      <c r="C65" s="295">
        <f>福島・伊達!C77</f>
        <v>0</v>
      </c>
      <c r="E65" s="280">
        <v>200</v>
      </c>
      <c r="F65" s="325"/>
      <c r="G65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</row>
    <row r="66" spans="1:21" ht="18" customHeight="1" thickBot="1" x14ac:dyDescent="0.2">
      <c r="A66" s="346" t="s">
        <v>609</v>
      </c>
      <c r="B66" s="315">
        <f>福島・伊達!C82</f>
        <v>4250</v>
      </c>
      <c r="C66" s="316">
        <f>福島・伊達!C83</f>
        <v>0</v>
      </c>
      <c r="E66" s="317">
        <v>300</v>
      </c>
      <c r="F66" s="328"/>
      <c r="G6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</row>
    <row r="67" spans="1:21" ht="18" customHeight="1" thickBot="1" x14ac:dyDescent="0.2">
      <c r="A67" s="307" t="s">
        <v>562</v>
      </c>
      <c r="B67" s="303"/>
      <c r="C67" s="318">
        <f>SUM(C64:C66)</f>
        <v>0</v>
      </c>
      <c r="E67" s="300">
        <f>SUM(E64:E66)</f>
        <v>5500</v>
      </c>
      <c r="F67" s="330">
        <f t="shared" ref="F67" si="1">SUM(F64:F66)</f>
        <v>0</v>
      </c>
      <c r="G67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</row>
    <row r="68" spans="1:21" ht="12.95" customHeight="1" x14ac:dyDescent="0.15">
      <c r="B68" s="292"/>
      <c r="C68" s="293"/>
      <c r="E68" s="293"/>
      <c r="F68" s="293"/>
      <c r="G68"/>
      <c r="H68" s="291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91"/>
    </row>
    <row r="69" spans="1:21" ht="18" customHeight="1" thickBot="1" x14ac:dyDescent="0.2">
      <c r="A69" s="265" t="s">
        <v>569</v>
      </c>
      <c r="B69" s="266"/>
      <c r="C69" s="266"/>
      <c r="G69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</row>
    <row r="70" spans="1:21" ht="18" customHeight="1" thickTop="1" thickBot="1" x14ac:dyDescent="0.2">
      <c r="A70" s="267" t="s">
        <v>556</v>
      </c>
      <c r="B70" s="268" t="s">
        <v>557</v>
      </c>
      <c r="C70" s="269" t="s">
        <v>558</v>
      </c>
      <c r="D70" s="270"/>
      <c r="E70" s="271" t="s">
        <v>559</v>
      </c>
      <c r="F70" s="272" t="s">
        <v>560</v>
      </c>
      <c r="G70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</row>
    <row r="71" spans="1:21" ht="18" customHeight="1" x14ac:dyDescent="0.15">
      <c r="A71" s="379" t="s">
        <v>610</v>
      </c>
      <c r="B71" s="312">
        <f>いわき・相双!C19</f>
        <v>5450</v>
      </c>
      <c r="C71" s="319">
        <f>いわき・相双!C20</f>
        <v>0</v>
      </c>
      <c r="E71" s="276">
        <v>200</v>
      </c>
      <c r="F71" s="324"/>
      <c r="G71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</row>
    <row r="72" spans="1:21" ht="18" customHeight="1" x14ac:dyDescent="0.15">
      <c r="A72" s="380" t="s">
        <v>611</v>
      </c>
      <c r="B72" s="314">
        <f>いわき・相双!C21</f>
        <v>1400</v>
      </c>
      <c r="C72" s="306">
        <f>いわき・相双!C22</f>
        <v>0</v>
      </c>
      <c r="E72" s="280">
        <v>50</v>
      </c>
      <c r="F72" s="325"/>
      <c r="G72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</row>
    <row r="73" spans="1:21" ht="18" customHeight="1" x14ac:dyDescent="0.15">
      <c r="A73" s="380" t="s">
        <v>612</v>
      </c>
      <c r="B73" s="314">
        <f>いわき・相双!C23</f>
        <v>2250</v>
      </c>
      <c r="C73" s="295">
        <f>いわき・相双!C24</f>
        <v>0</v>
      </c>
      <c r="E73" s="280">
        <v>100</v>
      </c>
      <c r="F73" s="325"/>
      <c r="G73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</row>
    <row r="74" spans="1:21" ht="18" customHeight="1" x14ac:dyDescent="0.15">
      <c r="A74" s="380" t="s">
        <v>613</v>
      </c>
      <c r="B74" s="314">
        <f>いわき・相双!C25</f>
        <v>1900</v>
      </c>
      <c r="C74" s="295">
        <f>いわき・相双!C26</f>
        <v>0</v>
      </c>
      <c r="E74" s="280">
        <v>50</v>
      </c>
      <c r="F74" s="325"/>
      <c r="G74"/>
      <c r="I74" s="256"/>
      <c r="J74" s="256"/>
      <c r="K74" s="256"/>
      <c r="L74" s="256"/>
      <c r="M74" s="256"/>
      <c r="N74" s="256"/>
      <c r="O74" s="256"/>
      <c r="P74" s="256"/>
      <c r="Q74" s="256"/>
      <c r="R74" s="256"/>
      <c r="S74" s="256"/>
      <c r="T74" s="256"/>
    </row>
    <row r="75" spans="1:21" ht="18" customHeight="1" x14ac:dyDescent="0.15">
      <c r="A75" s="380" t="s">
        <v>614</v>
      </c>
      <c r="B75" s="314">
        <f>いわき・相双!C27</f>
        <v>1550</v>
      </c>
      <c r="C75" s="295">
        <f>いわき・相双!C28</f>
        <v>0</v>
      </c>
      <c r="E75" s="280">
        <v>100</v>
      </c>
      <c r="F75" s="325"/>
      <c r="G75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</row>
    <row r="76" spans="1:21" ht="18" customHeight="1" x14ac:dyDescent="0.15">
      <c r="A76" s="380" t="s">
        <v>615</v>
      </c>
      <c r="B76" s="314">
        <f>いわき・相双!C43</f>
        <v>2700</v>
      </c>
      <c r="C76" s="295">
        <f>いわき・相双!C44</f>
        <v>0</v>
      </c>
      <c r="E76" s="280">
        <v>100</v>
      </c>
      <c r="F76" s="325"/>
      <c r="G7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</row>
    <row r="77" spans="1:21" ht="18" customHeight="1" x14ac:dyDescent="0.15">
      <c r="A77" s="380" t="s">
        <v>616</v>
      </c>
      <c r="B77" s="314">
        <f>いわき・相双!C45</f>
        <v>3450</v>
      </c>
      <c r="C77" s="295">
        <f>いわき・相双!C46</f>
        <v>0</v>
      </c>
      <c r="E77" s="280">
        <v>100</v>
      </c>
      <c r="F77" s="325"/>
      <c r="G77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</row>
    <row r="78" spans="1:21" ht="18" customHeight="1" x14ac:dyDescent="0.15">
      <c r="A78" s="380" t="s">
        <v>617</v>
      </c>
      <c r="B78" s="314">
        <f>いわき・相双!C78</f>
        <v>1450</v>
      </c>
      <c r="C78" s="295">
        <f>いわき・相双!C79</f>
        <v>0</v>
      </c>
      <c r="E78" s="280">
        <v>100</v>
      </c>
      <c r="F78" s="325"/>
      <c r="G78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</row>
    <row r="79" spans="1:21" ht="18" customHeight="1" x14ac:dyDescent="0.15">
      <c r="A79" s="380" t="s">
        <v>618</v>
      </c>
      <c r="B79" s="314">
        <f>いわき・相双!C84</f>
        <v>1850</v>
      </c>
      <c r="C79" s="295">
        <f>いわき・相双!C85</f>
        <v>0</v>
      </c>
      <c r="E79" s="280">
        <v>100</v>
      </c>
      <c r="F79" s="325"/>
      <c r="G79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</row>
    <row r="80" spans="1:21" ht="18" customHeight="1" x14ac:dyDescent="0.15">
      <c r="A80" s="380" t="s">
        <v>619</v>
      </c>
      <c r="B80" s="314">
        <f>いわき・相双!C92</f>
        <v>4650</v>
      </c>
      <c r="C80" s="295">
        <f>いわき・相双!C93</f>
        <v>0</v>
      </c>
      <c r="E80" s="280">
        <v>450</v>
      </c>
      <c r="F80" s="325"/>
      <c r="G80"/>
      <c r="H80"/>
      <c r="I80"/>
      <c r="J80"/>
      <c r="K80"/>
      <c r="L80"/>
      <c r="M80"/>
      <c r="N80"/>
      <c r="O80" s="256"/>
      <c r="P80" s="256"/>
      <c r="Q80" s="256"/>
      <c r="R80" s="256"/>
      <c r="S80" s="256"/>
      <c r="T80" s="256"/>
    </row>
    <row r="81" spans="1:21" ht="18" customHeight="1" x14ac:dyDescent="0.15">
      <c r="A81" s="380" t="s">
        <v>588</v>
      </c>
      <c r="B81" s="314">
        <f>いわき・相双!C102</f>
        <v>900</v>
      </c>
      <c r="C81" s="295">
        <f>いわき・相双!C103</f>
        <v>0</v>
      </c>
      <c r="E81" s="280">
        <v>50</v>
      </c>
      <c r="F81" s="325"/>
      <c r="G81"/>
      <c r="H81"/>
      <c r="I81"/>
      <c r="J81"/>
      <c r="K81"/>
      <c r="L81"/>
      <c r="M81"/>
      <c r="N81"/>
      <c r="O81" s="256"/>
      <c r="P81" s="256"/>
      <c r="Q81" s="256"/>
      <c r="R81" s="256"/>
      <c r="S81" s="256"/>
      <c r="T81" s="256"/>
    </row>
    <row r="82" spans="1:21" ht="18" customHeight="1" thickBot="1" x14ac:dyDescent="0.2">
      <c r="A82" s="381" t="s">
        <v>620</v>
      </c>
      <c r="B82" s="315">
        <f>いわき・相双!C125</f>
        <v>1900</v>
      </c>
      <c r="C82" s="316">
        <f>いわき・相双!C126</f>
        <v>0</v>
      </c>
      <c r="E82" s="284">
        <v>100</v>
      </c>
      <c r="F82" s="329"/>
      <c r="G82"/>
      <c r="H82"/>
      <c r="I82"/>
      <c r="J82"/>
      <c r="K82"/>
      <c r="L82"/>
      <c r="M82"/>
      <c r="N82"/>
      <c r="O82" s="256"/>
      <c r="P82" s="256"/>
      <c r="Q82" s="256"/>
      <c r="R82" s="256"/>
      <c r="S82" s="256"/>
      <c r="T82" s="256"/>
    </row>
    <row r="83" spans="1:21" ht="18" customHeight="1" thickBot="1" x14ac:dyDescent="0.2">
      <c r="A83" s="285" t="s">
        <v>562</v>
      </c>
      <c r="B83" s="320"/>
      <c r="C83" s="318">
        <f>SUM(C71:C82)</f>
        <v>0</v>
      </c>
      <c r="E83" s="289">
        <f>SUM(E71:E82)</f>
        <v>1500</v>
      </c>
      <c r="F83" s="290">
        <f>SUM(F71:F82)</f>
        <v>0</v>
      </c>
      <c r="G83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</row>
    <row r="84" spans="1:21" ht="12.95" customHeight="1" x14ac:dyDescent="0.15">
      <c r="B84" s="292"/>
      <c r="C84" s="293"/>
      <c r="E84" s="293"/>
      <c r="F84" s="293"/>
      <c r="G84"/>
      <c r="H84" s="291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91"/>
    </row>
    <row r="85" spans="1:21" ht="18" customHeight="1" thickBot="1" x14ac:dyDescent="0.2">
      <c r="A85" s="265" t="s">
        <v>570</v>
      </c>
      <c r="B85" s="266"/>
      <c r="C85" s="266"/>
      <c r="G85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</row>
    <row r="86" spans="1:21" ht="18" customHeight="1" thickTop="1" thickBot="1" x14ac:dyDescent="0.2">
      <c r="A86" s="267" t="s">
        <v>556</v>
      </c>
      <c r="B86" s="268" t="s">
        <v>557</v>
      </c>
      <c r="C86" s="269" t="s">
        <v>558</v>
      </c>
      <c r="D86" s="270"/>
      <c r="E86" s="271" t="s">
        <v>559</v>
      </c>
      <c r="F86" s="272" t="s">
        <v>560</v>
      </c>
      <c r="G8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</row>
    <row r="87" spans="1:21" ht="18" customHeight="1" thickBot="1" x14ac:dyDescent="0.2">
      <c r="A87" s="379" t="s">
        <v>589</v>
      </c>
      <c r="B87" s="312">
        <f>いわき・相双!C155</f>
        <v>7300</v>
      </c>
      <c r="C87" s="306">
        <f>いわき・相双!C156</f>
        <v>0</v>
      </c>
      <c r="E87" s="276">
        <v>100</v>
      </c>
      <c r="F87" s="324"/>
      <c r="G87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</row>
    <row r="88" spans="1:21" ht="18" customHeight="1" thickBot="1" x14ac:dyDescent="0.2">
      <c r="A88" s="302" t="s">
        <v>562</v>
      </c>
      <c r="B88" s="303"/>
      <c r="C88" s="304">
        <f>SUM(C87:C87)</f>
        <v>0</v>
      </c>
      <c r="E88" s="300">
        <f>SUM(E87:E87)</f>
        <v>100</v>
      </c>
      <c r="F88" s="330">
        <f>SUM(F87:F87)</f>
        <v>0</v>
      </c>
      <c r="G88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</row>
    <row r="89" spans="1:21" ht="12.95" customHeight="1" thickBot="1" x14ac:dyDescent="0.2">
      <c r="E89" s="291"/>
      <c r="F89" s="291"/>
      <c r="G89"/>
      <c r="I89" s="256"/>
      <c r="J89" s="256"/>
      <c r="K89" s="256"/>
      <c r="L89" s="256"/>
      <c r="M89" s="256"/>
      <c r="N89" s="256"/>
      <c r="O89" s="256"/>
      <c r="P89" s="256"/>
      <c r="Q89" s="256"/>
      <c r="R89" s="256"/>
      <c r="S89" s="256"/>
      <c r="T89" s="256"/>
    </row>
    <row r="90" spans="1:21" ht="18" customHeight="1" thickTop="1" thickBot="1" x14ac:dyDescent="0.2">
      <c r="C90" s="321" t="s">
        <v>571</v>
      </c>
      <c r="E90" s="322" t="s">
        <v>572</v>
      </c>
      <c r="F90" s="331" t="s">
        <v>573</v>
      </c>
      <c r="G90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</row>
    <row r="91" spans="1:21" ht="18" customHeight="1" thickBot="1" x14ac:dyDescent="0.2">
      <c r="C91" s="304">
        <f>SUM(C34,C40,C45,C50,C55,C60,C67,C83,C88)</f>
        <v>0</v>
      </c>
      <c r="E91" s="323">
        <f>SUM(E34,E40,E45,E50,E55,E60,E67,E83,E88)</f>
        <v>10700</v>
      </c>
      <c r="F91" s="290">
        <f>SUM(F34,F40,F45,F50,F55,F60,F67,F83,F88)</f>
        <v>0</v>
      </c>
      <c r="G91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</row>
    <row r="92" spans="1:21" x14ac:dyDescent="0.15">
      <c r="G92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</row>
    <row r="93" spans="1:21" x14ac:dyDescent="0.15">
      <c r="G93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</row>
    <row r="94" spans="1:21" x14ac:dyDescent="0.15">
      <c r="G94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</row>
    <row r="95" spans="1:21" x14ac:dyDescent="0.15">
      <c r="G95"/>
      <c r="I95" s="256"/>
      <c r="J95" s="256"/>
      <c r="K95" s="256"/>
      <c r="L95" s="256"/>
      <c r="M95" s="256"/>
      <c r="N95" s="256"/>
      <c r="O95" s="256"/>
      <c r="P95" s="256"/>
      <c r="Q95" s="256"/>
      <c r="R95" s="256"/>
      <c r="S95" s="256"/>
      <c r="T95" s="256"/>
    </row>
    <row r="96" spans="1:21" x14ac:dyDescent="0.15">
      <c r="G96"/>
      <c r="I96" s="256"/>
      <c r="J96" s="256"/>
      <c r="K96" s="256"/>
      <c r="L96" s="256"/>
      <c r="M96" s="256"/>
      <c r="N96" s="256"/>
      <c r="O96" s="256"/>
      <c r="P96" s="256"/>
      <c r="Q96" s="256"/>
      <c r="R96" s="256"/>
      <c r="S96" s="256"/>
      <c r="T96" s="256"/>
    </row>
    <row r="97" spans="9:20" x14ac:dyDescent="0.15"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</row>
    <row r="98" spans="9:20" x14ac:dyDescent="0.15"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</row>
    <row r="99" spans="9:20" x14ac:dyDescent="0.15"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</row>
    <row r="100" spans="9:20" x14ac:dyDescent="0.15"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</row>
    <row r="101" spans="9:20" x14ac:dyDescent="0.15"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</row>
    <row r="102" spans="9:20" x14ac:dyDescent="0.15">
      <c r="I102" s="256"/>
      <c r="J102" s="256"/>
      <c r="K102" s="256"/>
      <c r="L102" s="256"/>
      <c r="M102" s="256"/>
      <c r="N102" s="256"/>
      <c r="O102" s="256"/>
      <c r="P102" s="256"/>
      <c r="Q102" s="256"/>
      <c r="R102" s="256"/>
      <c r="S102" s="256"/>
      <c r="T102" s="256"/>
    </row>
    <row r="103" spans="9:20" x14ac:dyDescent="0.15">
      <c r="I103" s="256"/>
      <c r="J103" s="256"/>
      <c r="K103" s="256"/>
      <c r="L103" s="256"/>
      <c r="M103" s="256"/>
      <c r="N103" s="256"/>
      <c r="O103" s="256"/>
      <c r="P103" s="256"/>
      <c r="Q103" s="256"/>
      <c r="R103" s="256"/>
      <c r="S103" s="256"/>
      <c r="T103" s="256"/>
    </row>
    <row r="104" spans="9:20" x14ac:dyDescent="0.15"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</row>
    <row r="105" spans="9:20" x14ac:dyDescent="0.15"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</row>
    <row r="106" spans="9:20" x14ac:dyDescent="0.15"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</row>
    <row r="107" spans="9:20" x14ac:dyDescent="0.15"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</row>
    <row r="108" spans="9:20" x14ac:dyDescent="0.15"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</row>
    <row r="109" spans="9:20" x14ac:dyDescent="0.15"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6"/>
      <c r="T109" s="256"/>
    </row>
    <row r="110" spans="9:20" x14ac:dyDescent="0.15">
      <c r="I110" s="256"/>
      <c r="J110" s="256"/>
      <c r="K110" s="256"/>
      <c r="L110" s="256"/>
      <c r="M110" s="256"/>
      <c r="N110" s="256"/>
      <c r="O110" s="256"/>
      <c r="P110" s="256"/>
      <c r="Q110" s="256"/>
      <c r="R110" s="256"/>
      <c r="S110" s="256"/>
      <c r="T110" s="256"/>
    </row>
    <row r="111" spans="9:20" x14ac:dyDescent="0.15"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6"/>
      <c r="T111" s="256"/>
    </row>
    <row r="112" spans="9:20" x14ac:dyDescent="0.15"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</row>
    <row r="113" spans="9:20" x14ac:dyDescent="0.15"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</row>
    <row r="114" spans="9:20" x14ac:dyDescent="0.15"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</row>
    <row r="115" spans="9:20" x14ac:dyDescent="0.15"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</row>
    <row r="116" spans="9:20" x14ac:dyDescent="0.15"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</row>
    <row r="117" spans="9:20" x14ac:dyDescent="0.15">
      <c r="I117" s="256"/>
      <c r="J117" s="256"/>
      <c r="K117" s="256"/>
      <c r="L117" s="256"/>
      <c r="M117" s="256"/>
      <c r="N117" s="256"/>
      <c r="O117" s="256"/>
      <c r="P117" s="256"/>
      <c r="Q117" s="256"/>
      <c r="R117" s="256"/>
      <c r="S117" s="256"/>
      <c r="T117" s="256"/>
    </row>
    <row r="118" spans="9:20" x14ac:dyDescent="0.15">
      <c r="I118" s="256"/>
      <c r="J118" s="256"/>
      <c r="K118" s="256"/>
      <c r="L118" s="256"/>
      <c r="M118" s="256"/>
      <c r="N118" s="256"/>
      <c r="O118" s="256"/>
      <c r="P118" s="256"/>
      <c r="Q118" s="256"/>
      <c r="R118" s="256"/>
      <c r="S118" s="256"/>
      <c r="T118" s="256"/>
    </row>
    <row r="119" spans="9:20" x14ac:dyDescent="0.15">
      <c r="I119" s="256"/>
      <c r="J119" s="256"/>
      <c r="K119" s="256"/>
      <c r="L119" s="256"/>
      <c r="M119" s="256"/>
      <c r="N119" s="256"/>
      <c r="O119" s="256"/>
      <c r="P119" s="256"/>
      <c r="Q119" s="256"/>
      <c r="R119" s="256"/>
      <c r="S119" s="256"/>
      <c r="T119" s="256"/>
    </row>
    <row r="120" spans="9:20" x14ac:dyDescent="0.15">
      <c r="I120" s="256"/>
      <c r="J120" s="256"/>
      <c r="K120" s="256"/>
      <c r="L120" s="256"/>
      <c r="M120" s="256"/>
      <c r="N120" s="256"/>
      <c r="O120" s="256"/>
      <c r="P120" s="256"/>
      <c r="Q120" s="256"/>
      <c r="R120" s="256"/>
      <c r="S120" s="256"/>
      <c r="T120" s="256"/>
    </row>
    <row r="121" spans="9:20" x14ac:dyDescent="0.15">
      <c r="I121" s="256"/>
      <c r="J121" s="256"/>
      <c r="K121" s="256"/>
      <c r="L121" s="256"/>
      <c r="M121" s="256"/>
      <c r="N121" s="256"/>
      <c r="O121" s="256"/>
      <c r="P121" s="256"/>
      <c r="Q121" s="256"/>
      <c r="R121" s="256"/>
      <c r="S121" s="256"/>
      <c r="T121" s="256"/>
    </row>
    <row r="122" spans="9:20" x14ac:dyDescent="0.15">
      <c r="I122" s="256"/>
      <c r="J122" s="256"/>
      <c r="K122" s="256"/>
      <c r="L122" s="256"/>
      <c r="M122" s="256"/>
      <c r="N122" s="256"/>
      <c r="O122" s="256"/>
      <c r="P122" s="256"/>
      <c r="Q122" s="256"/>
      <c r="R122" s="256"/>
      <c r="S122" s="256"/>
      <c r="T122" s="256"/>
    </row>
    <row r="123" spans="9:20" x14ac:dyDescent="0.15">
      <c r="I123" s="256"/>
      <c r="J123" s="256"/>
      <c r="K123" s="256"/>
      <c r="L123" s="256"/>
      <c r="M123" s="256"/>
      <c r="N123" s="256"/>
      <c r="O123" s="256"/>
      <c r="P123" s="256"/>
      <c r="Q123" s="256"/>
      <c r="R123" s="256"/>
      <c r="S123" s="256"/>
      <c r="T123" s="256"/>
    </row>
    <row r="124" spans="9:20" x14ac:dyDescent="0.15">
      <c r="I124" s="256"/>
      <c r="J124" s="256"/>
      <c r="K124" s="256"/>
      <c r="L124" s="256"/>
      <c r="M124" s="256"/>
      <c r="N124" s="256"/>
      <c r="O124" s="256"/>
      <c r="P124" s="256"/>
      <c r="Q124" s="256"/>
      <c r="R124" s="256"/>
      <c r="S124" s="256"/>
      <c r="T124" s="256"/>
    </row>
    <row r="125" spans="9:20" x14ac:dyDescent="0.15">
      <c r="I125" s="256"/>
      <c r="J125" s="256"/>
      <c r="K125" s="256"/>
      <c r="L125" s="256"/>
      <c r="M125" s="256"/>
      <c r="N125" s="256"/>
      <c r="O125" s="256"/>
      <c r="P125" s="256"/>
      <c r="Q125" s="256"/>
      <c r="R125" s="256"/>
      <c r="S125" s="256"/>
      <c r="T125" s="256"/>
    </row>
    <row r="126" spans="9:20" x14ac:dyDescent="0.15"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</row>
    <row r="127" spans="9:20" x14ac:dyDescent="0.15">
      <c r="I127" s="256"/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</row>
    <row r="128" spans="9:20" x14ac:dyDescent="0.15"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</row>
    <row r="129" spans="9:20" x14ac:dyDescent="0.15">
      <c r="I129" s="256"/>
      <c r="J129" s="256"/>
      <c r="K129" s="256"/>
      <c r="L129" s="256"/>
      <c r="M129" s="256"/>
      <c r="N129" s="256"/>
      <c r="O129" s="256"/>
      <c r="P129" s="256"/>
      <c r="Q129" s="256"/>
      <c r="R129" s="256"/>
      <c r="S129" s="256"/>
      <c r="T129" s="256"/>
    </row>
    <row r="130" spans="9:20" x14ac:dyDescent="0.15">
      <c r="I130" s="256"/>
      <c r="J130" s="256"/>
      <c r="K130" s="256"/>
      <c r="L130" s="256"/>
      <c r="M130" s="256"/>
      <c r="N130" s="256"/>
      <c r="O130" s="256"/>
      <c r="P130" s="256"/>
      <c r="Q130" s="256"/>
      <c r="R130" s="256"/>
      <c r="S130" s="256"/>
      <c r="T130" s="256"/>
    </row>
    <row r="131" spans="9:20" x14ac:dyDescent="0.15">
      <c r="I131" s="256"/>
      <c r="J131" s="256"/>
      <c r="K131" s="256"/>
      <c r="L131" s="256"/>
      <c r="M131" s="256"/>
      <c r="N131" s="256"/>
      <c r="O131" s="256"/>
      <c r="P131" s="256"/>
      <c r="Q131" s="256"/>
      <c r="R131" s="256"/>
      <c r="S131" s="256"/>
      <c r="T131" s="256"/>
    </row>
    <row r="132" spans="9:20" x14ac:dyDescent="0.15"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</row>
    <row r="133" spans="9:20" x14ac:dyDescent="0.15">
      <c r="I133" s="256"/>
      <c r="J133" s="256"/>
      <c r="K133" s="256"/>
      <c r="L133" s="256"/>
      <c r="M133" s="256"/>
      <c r="N133" s="256"/>
      <c r="O133" s="256"/>
      <c r="P133" s="256"/>
      <c r="Q133" s="256"/>
      <c r="R133" s="256"/>
      <c r="S133" s="256"/>
      <c r="T133" s="256"/>
    </row>
    <row r="134" spans="9:20" x14ac:dyDescent="0.15">
      <c r="I134" s="256"/>
      <c r="J134" s="256"/>
      <c r="K134" s="256"/>
      <c r="L134" s="256"/>
      <c r="M134" s="256"/>
      <c r="N134" s="256"/>
      <c r="O134" s="256"/>
      <c r="P134" s="256"/>
      <c r="Q134" s="256"/>
      <c r="R134" s="256"/>
      <c r="S134" s="256"/>
      <c r="T134" s="256"/>
    </row>
    <row r="135" spans="9:20" x14ac:dyDescent="0.15">
      <c r="I135" s="256"/>
      <c r="J135" s="256"/>
      <c r="K135" s="256"/>
      <c r="L135" s="256"/>
      <c r="M135" s="256"/>
      <c r="N135" s="256"/>
      <c r="O135" s="256"/>
      <c r="P135" s="256"/>
      <c r="Q135" s="256"/>
      <c r="R135" s="256"/>
      <c r="S135" s="256"/>
      <c r="T135" s="256"/>
    </row>
    <row r="136" spans="9:20" x14ac:dyDescent="0.15"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</row>
    <row r="137" spans="9:20" x14ac:dyDescent="0.15">
      <c r="I137" s="256"/>
      <c r="J137" s="256"/>
      <c r="K137" s="256"/>
      <c r="L137" s="256"/>
      <c r="M137" s="256"/>
      <c r="N137" s="256"/>
      <c r="O137" s="256"/>
      <c r="P137" s="256"/>
      <c r="Q137" s="256"/>
      <c r="R137" s="256"/>
      <c r="S137" s="256"/>
      <c r="T137" s="256"/>
    </row>
    <row r="138" spans="9:20" x14ac:dyDescent="0.15">
      <c r="I138" s="256"/>
      <c r="J138" s="256"/>
      <c r="K138" s="256"/>
      <c r="L138" s="256"/>
      <c r="M138" s="256"/>
      <c r="N138" s="256"/>
      <c r="O138" s="256"/>
      <c r="P138" s="256"/>
      <c r="Q138" s="256"/>
      <c r="R138" s="256"/>
      <c r="S138" s="256"/>
      <c r="T138" s="256"/>
    </row>
    <row r="139" spans="9:20" x14ac:dyDescent="0.15">
      <c r="I139" s="256"/>
      <c r="J139" s="256"/>
      <c r="K139" s="256"/>
      <c r="L139" s="256"/>
      <c r="M139" s="256"/>
      <c r="N139" s="256"/>
      <c r="O139" s="256"/>
      <c r="P139" s="256"/>
      <c r="Q139" s="256"/>
      <c r="R139" s="256"/>
      <c r="S139" s="256"/>
      <c r="T139" s="256"/>
    </row>
    <row r="140" spans="9:20" x14ac:dyDescent="0.15">
      <c r="I140" s="256"/>
      <c r="J140" s="256"/>
      <c r="K140" s="256"/>
      <c r="L140" s="256"/>
      <c r="M140" s="256"/>
      <c r="N140" s="256"/>
      <c r="O140" s="256"/>
      <c r="P140" s="256"/>
      <c r="Q140" s="256"/>
      <c r="R140" s="256"/>
      <c r="S140" s="256"/>
      <c r="T140" s="256"/>
    </row>
    <row r="141" spans="9:20" x14ac:dyDescent="0.15">
      <c r="I141" s="256"/>
      <c r="J141" s="256"/>
      <c r="K141" s="256"/>
      <c r="L141" s="256"/>
      <c r="M141" s="256"/>
      <c r="N141" s="256"/>
      <c r="O141" s="256"/>
      <c r="P141" s="256"/>
      <c r="Q141" s="256"/>
      <c r="R141" s="256"/>
      <c r="S141" s="256"/>
      <c r="T141" s="256"/>
    </row>
    <row r="142" spans="9:20" x14ac:dyDescent="0.15">
      <c r="I142" s="256"/>
      <c r="J142" s="256"/>
      <c r="K142" s="256"/>
      <c r="L142" s="256"/>
      <c r="M142" s="256"/>
      <c r="N142" s="256"/>
      <c r="O142" s="256"/>
      <c r="P142" s="256"/>
      <c r="Q142" s="256"/>
      <c r="R142" s="256"/>
      <c r="S142" s="256"/>
      <c r="T142" s="256"/>
    </row>
    <row r="143" spans="9:20" x14ac:dyDescent="0.15"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</row>
    <row r="144" spans="9:20" x14ac:dyDescent="0.15">
      <c r="I144" s="256"/>
      <c r="J144" s="256"/>
      <c r="K144" s="256"/>
      <c r="L144" s="256"/>
      <c r="M144" s="256"/>
      <c r="N144" s="256"/>
      <c r="O144" s="256"/>
      <c r="P144" s="256"/>
      <c r="Q144" s="256"/>
      <c r="R144" s="256"/>
      <c r="S144" s="256"/>
      <c r="T144" s="256"/>
    </row>
    <row r="145" spans="9:20" x14ac:dyDescent="0.15">
      <c r="I145" s="256"/>
      <c r="J145" s="256"/>
      <c r="K145" s="256"/>
      <c r="L145" s="256"/>
      <c r="M145" s="256"/>
      <c r="N145" s="256"/>
      <c r="O145" s="256"/>
      <c r="P145" s="256"/>
      <c r="Q145" s="256"/>
      <c r="R145" s="256"/>
      <c r="S145" s="256"/>
      <c r="T145" s="256"/>
    </row>
    <row r="146" spans="9:20" x14ac:dyDescent="0.15">
      <c r="I146" s="256"/>
      <c r="J146" s="256"/>
      <c r="K146" s="256"/>
      <c r="L146" s="256"/>
      <c r="M146" s="256"/>
      <c r="N146" s="256"/>
      <c r="O146" s="256"/>
      <c r="P146" s="256"/>
      <c r="Q146" s="256"/>
      <c r="R146" s="256"/>
      <c r="S146" s="256"/>
      <c r="T146" s="256"/>
    </row>
  </sheetData>
  <sheetProtection algorithmName="SHA-512" hashValue="NPArxQ5BQGWbketdqYPBsdfVKE/RMR3FIftHca28xn37ybZT3lPn0Z7v+7Ibd/iSY4gWsjzeDA1nyVe+YRAcWw==" saltValue="IsjSDpGXykHKMStYCwcnJQ==" spinCount="100000" sheet="1" objects="1" scenarios="1"/>
  <mergeCells count="11">
    <mergeCell ref="G13:G14"/>
    <mergeCell ref="B12:D12"/>
    <mergeCell ref="E12:F12"/>
    <mergeCell ref="A13:A14"/>
    <mergeCell ref="B13:D14"/>
    <mergeCell ref="E13:F14"/>
    <mergeCell ref="B15:E15"/>
    <mergeCell ref="A16:A17"/>
    <mergeCell ref="B16:E17"/>
    <mergeCell ref="F16:F17"/>
    <mergeCell ref="G16:G17"/>
  </mergeCells>
  <phoneticPr fontId="5"/>
  <conditionalFormatting sqref="F21">
    <cfRule type="expression" dxfId="66" priority="85">
      <formula>$C21&gt;=$B$21*0.8</formula>
    </cfRule>
  </conditionalFormatting>
  <conditionalFormatting sqref="F22">
    <cfRule type="expression" dxfId="65" priority="83">
      <formula>$C$22&gt;=$B$22*0.8</formula>
    </cfRule>
  </conditionalFormatting>
  <conditionalFormatting sqref="F23">
    <cfRule type="expression" dxfId="62" priority="79">
      <formula>$C$23&gt;=$B$23*0.8</formula>
    </cfRule>
  </conditionalFormatting>
  <conditionalFormatting sqref="F24">
    <cfRule type="expression" dxfId="60" priority="77">
      <formula>$C$24&gt;=$B$24*0.8</formula>
    </cfRule>
  </conditionalFormatting>
  <conditionalFormatting sqref="F25:F26">
    <cfRule type="expression" dxfId="59" priority="9">
      <formula>$C$25&gt;=$B$25*0.9</formula>
    </cfRule>
  </conditionalFormatting>
  <conditionalFormatting sqref="F27">
    <cfRule type="expression" dxfId="57" priority="74">
      <formula>$C$27&gt;=$B$27*0.8</formula>
    </cfRule>
  </conditionalFormatting>
  <conditionalFormatting sqref="F28">
    <cfRule type="expression" dxfId="55" priority="72">
      <formula>$C$28&gt;=$B$28*0.8</formula>
    </cfRule>
  </conditionalFormatting>
  <conditionalFormatting sqref="F29">
    <cfRule type="expression" dxfId="53" priority="70">
      <formula>$C$29&gt;=$B$29*0.8</formula>
    </cfRule>
  </conditionalFormatting>
  <conditionalFormatting sqref="F30">
    <cfRule type="expression" dxfId="51" priority="68">
      <formula>$C$30&gt;=$B$30*0.8</formula>
    </cfRule>
  </conditionalFormatting>
  <conditionalFormatting sqref="F31">
    <cfRule type="expression" dxfId="48" priority="66">
      <formula>$C$31&gt;=$B$31*0.8</formula>
    </cfRule>
  </conditionalFormatting>
  <conditionalFormatting sqref="F32">
    <cfRule type="expression" dxfId="47" priority="64">
      <formula>$C$32&gt;=$B$32*0.8</formula>
    </cfRule>
  </conditionalFormatting>
  <conditionalFormatting sqref="F33">
    <cfRule type="expression" dxfId="45" priority="62">
      <formula>$C$33&gt;=$B$33*0.8</formula>
    </cfRule>
  </conditionalFormatting>
  <conditionalFormatting sqref="F38">
    <cfRule type="expression" dxfId="43" priority="60">
      <formula>$C$38&gt;=$B$38*0.8</formula>
    </cfRule>
  </conditionalFormatting>
  <conditionalFormatting sqref="F39">
    <cfRule type="expression" dxfId="40" priority="58">
      <formula>$C$39&gt;=$B$39*0.8</formula>
    </cfRule>
  </conditionalFormatting>
  <conditionalFormatting sqref="F44">
    <cfRule type="expression" dxfId="39" priority="56">
      <formula>$C$44&gt;=$B$44*0.8</formula>
    </cfRule>
  </conditionalFormatting>
  <conditionalFormatting sqref="F49">
    <cfRule type="expression" dxfId="36" priority="8">
      <formula>$C$49&gt;=$B$49*0.8</formula>
    </cfRule>
  </conditionalFormatting>
  <conditionalFormatting sqref="F54">
    <cfRule type="expression" dxfId="35" priority="52">
      <formula>$C$54&gt;=$B$54*0.8</formula>
    </cfRule>
  </conditionalFormatting>
  <conditionalFormatting sqref="F59">
    <cfRule type="expression" dxfId="33" priority="50">
      <formula>$C$59&gt;=$B$59*0.8</formula>
    </cfRule>
  </conditionalFormatting>
  <conditionalFormatting sqref="F64">
    <cfRule type="expression" dxfId="30" priority="48">
      <formula>$C$64&gt;=$B$64*0.8</formula>
    </cfRule>
  </conditionalFormatting>
  <conditionalFormatting sqref="F65">
    <cfRule type="expression" dxfId="29" priority="46">
      <formula>$C$65&gt;=$B$65*0.8</formula>
    </cfRule>
  </conditionalFormatting>
  <conditionalFormatting sqref="F66">
    <cfRule type="expression" dxfId="27" priority="44">
      <formula>$C$66&gt;=$B$66*0.8</formula>
    </cfRule>
  </conditionalFormatting>
  <conditionalFormatting sqref="F71">
    <cfRule type="expression" dxfId="24" priority="41">
      <formula>$C$71&gt;=$B$71*0.8</formula>
    </cfRule>
  </conditionalFormatting>
  <conditionalFormatting sqref="F72">
    <cfRule type="expression" dxfId="22" priority="40">
      <formula>$C$72&gt;=$B$72*0.8</formula>
    </cfRule>
  </conditionalFormatting>
  <conditionalFormatting sqref="F73">
    <cfRule type="expression" dxfId="21" priority="38">
      <formula>$C$73&gt;=$B$73*0.8</formula>
    </cfRule>
  </conditionalFormatting>
  <conditionalFormatting sqref="F74">
    <cfRule type="expression" dxfId="19" priority="36">
      <formula>$C$74&gt;=$B$74*0.8</formula>
    </cfRule>
  </conditionalFormatting>
  <conditionalFormatting sqref="F75">
    <cfRule type="expression" dxfId="17" priority="34">
      <formula>$C$75&gt;=$B$75*0.8</formula>
    </cfRule>
  </conditionalFormatting>
  <conditionalFormatting sqref="F76">
    <cfRule type="expression" dxfId="15" priority="32">
      <formula>$C$76&gt;=$B$76*0.8</formula>
    </cfRule>
  </conditionalFormatting>
  <conditionalFormatting sqref="F77">
    <cfRule type="expression" dxfId="13" priority="30">
      <formula>$C$77&gt;=$B$77*0.8</formula>
    </cfRule>
  </conditionalFormatting>
  <conditionalFormatting sqref="F78">
    <cfRule type="expression" dxfId="11" priority="28">
      <formula>$C$78&gt;=$B$78*0.8</formula>
    </cfRule>
  </conditionalFormatting>
  <conditionalFormatting sqref="F79">
    <cfRule type="expression" dxfId="9" priority="26">
      <formula>$C$79&gt;=$B$79*0.8</formula>
    </cfRule>
  </conditionalFormatting>
  <conditionalFormatting sqref="F80">
    <cfRule type="expression" dxfId="7" priority="24">
      <formula>$C$80&gt;=$B$80*0.8</formula>
    </cfRule>
  </conditionalFormatting>
  <conditionalFormatting sqref="F81">
    <cfRule type="expression" dxfId="5" priority="1">
      <formula>$C$81&gt;=$B$81*0.8</formula>
    </cfRule>
  </conditionalFormatting>
  <conditionalFormatting sqref="F82">
    <cfRule type="expression" dxfId="2" priority="18">
      <formula>$C$82&gt;=$B$82*0.8</formula>
    </cfRule>
  </conditionalFormatting>
  <conditionalFormatting sqref="F87">
    <cfRule type="expression" dxfId="1" priority="16">
      <formula>$C$87&gt;=$B$87*0.8</formula>
    </cfRule>
  </conditionalFormatting>
  <pageMargins left="0.51181102362204722" right="0.51181102362204722" top="0.6692913385826772" bottom="0.39370078740157483" header="0.31496062992125984" footer="0.19685039370078741"/>
  <pageSetup paperSize="9" orientation="portrait" r:id="rId1"/>
  <rowBreaks count="1" manualBreakCount="1">
    <brk id="45" max="6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6" id="{290CF4FD-8CEC-4853-8EF7-C2EB6E2D3495}">
            <xm:f>郡山・県南!$D$12&gt;=郡山・県南!$D$11*0.9</xm:f>
            <x14:dxf>
              <fill>
                <patternFill>
                  <bgColor rgb="FFCCFFFF"/>
                </patternFill>
              </fill>
            </x14:dxf>
          </x14:cfRule>
          <xm:sqref>F21</xm:sqref>
        </x14:conditionalFormatting>
        <x14:conditionalFormatting xmlns:xm="http://schemas.microsoft.com/office/excel/2006/main">
          <x14:cfRule type="expression" priority="84" id="{53C982CF-5C00-4202-863F-8E045D59B689}">
            <xm:f>郡山・県南!$D$14&gt;=郡山・県南!$D$13*0.9</xm:f>
            <x14:dxf>
              <fill>
                <patternFill>
                  <bgColor rgb="FFCCFFFF"/>
                </patternFill>
              </fill>
            </x14:dxf>
          </x14:cfRule>
          <xm:sqref>F22</xm:sqref>
        </x14:conditionalFormatting>
        <x14:conditionalFormatting xmlns:xm="http://schemas.microsoft.com/office/excel/2006/main">
          <x14:cfRule type="expression" priority="80" id="{D08DB878-D8B3-4B2B-A306-06C3B4CF2817}">
            <xm:f>郡山・県南!$D$18&gt;=郡山・県南!$D$17*0.9</xm:f>
            <x14:dxf>
              <fill>
                <patternFill>
                  <bgColor rgb="FFCCFFFF"/>
                </patternFill>
              </fill>
            </x14:dxf>
          </x14:cfRule>
          <xm:sqref>F23</xm:sqref>
        </x14:conditionalFormatting>
        <x14:conditionalFormatting xmlns:xm="http://schemas.microsoft.com/office/excel/2006/main">
          <x14:cfRule type="expression" priority="78" id="{D9950DE4-8052-4355-82BE-AA339C2D4078}">
            <xm:f>郡山・県南!$D$22&gt;=郡山・県南!$D$21*0.9</xm:f>
            <x14:dxf>
              <fill>
                <patternFill>
                  <bgColor rgb="FFCCFFFF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expression" priority="10" id="{12EE9E20-E918-4A0E-950D-DE10012A880A}">
            <xm:f>郡山・県南!$D$26&gt;=郡山・県南!$D$25*0.8</xm:f>
            <x14:dxf>
              <fill>
                <patternFill>
                  <bgColor rgb="FFCCFFFF"/>
                </patternFill>
              </fill>
            </x14:dxf>
          </x14:cfRule>
          <xm:sqref>F25:F26</xm:sqref>
        </x14:conditionalFormatting>
        <x14:conditionalFormatting xmlns:xm="http://schemas.microsoft.com/office/excel/2006/main">
          <x14:cfRule type="expression" priority="73" id="{81B58F3D-381B-4933-B455-D515AD526FAC}">
            <xm:f>郡山・県南!$D$30&gt;=郡山・県南!$D$29*0.9</xm:f>
            <x14:dxf>
              <fill>
                <patternFill>
                  <bgColor rgb="FFCCFFFF"/>
                </patternFill>
              </fill>
            </x14:dxf>
          </x14:cfRule>
          <xm:sqref>F27</xm:sqref>
        </x14:conditionalFormatting>
        <x14:conditionalFormatting xmlns:xm="http://schemas.microsoft.com/office/excel/2006/main">
          <x14:cfRule type="expression" priority="71" id="{51F496EC-2A74-4ACF-8233-8C7C208267B9}">
            <xm:f>郡山・県南!$D$32&gt;=郡山・県南!$D$31*0.9</xm:f>
            <x14:dxf>
              <fill>
                <patternFill>
                  <bgColor rgb="FFCCFFFF"/>
                </patternFill>
              </fill>
            </x14:dxf>
          </x14:cfRule>
          <xm:sqref>F28</xm:sqref>
        </x14:conditionalFormatting>
        <x14:conditionalFormatting xmlns:xm="http://schemas.microsoft.com/office/excel/2006/main">
          <x14:cfRule type="expression" priority="69" id="{8012BBD3-0036-4EEA-8855-79672D0C2244}">
            <xm:f>郡山・県南!$D$65&gt;=郡山・県南!$D$64*0.9</xm:f>
            <x14:dxf>
              <fill>
                <patternFill>
                  <bgColor rgb="FFCCFFFF"/>
                </patternFill>
              </fill>
            </x14:dxf>
          </x14:cfRule>
          <xm:sqref>F29</xm:sqref>
        </x14:conditionalFormatting>
        <x14:conditionalFormatting xmlns:xm="http://schemas.microsoft.com/office/excel/2006/main">
          <x14:cfRule type="expression" priority="67" id="{FE0300E8-DB3D-4ACA-B46F-47D8D160FFEC}">
            <xm:f>郡山・県南!$D$67&gt;=郡山・県南!$D$66*0.9</xm:f>
            <x14:dxf>
              <fill>
                <patternFill>
                  <bgColor rgb="FFCCFFFF"/>
                </patternFill>
              </fill>
            </x14:dxf>
          </x14:cfRule>
          <xm:sqref>F30</xm:sqref>
        </x14:conditionalFormatting>
        <x14:conditionalFormatting xmlns:xm="http://schemas.microsoft.com/office/excel/2006/main">
          <x14:cfRule type="expression" priority="65" id="{6C74FA9B-5F01-4FA7-A234-F8EA1FB3F865}">
            <xm:f>郡山・県南!$D$71&gt;=郡山・県南!$D$70*0.9</xm:f>
            <x14:dxf>
              <fill>
                <patternFill>
                  <bgColor rgb="FFCCFFFF"/>
                </patternFill>
              </fill>
            </x14:dxf>
          </x14:cfRule>
          <xm:sqref>F31</xm:sqref>
        </x14:conditionalFormatting>
        <x14:conditionalFormatting xmlns:xm="http://schemas.microsoft.com/office/excel/2006/main">
          <x14:cfRule type="expression" priority="63" id="{84A02E71-51E8-4C90-BB73-77EF3E0241AD}">
            <xm:f>郡山・県南!$D$75&gt;=郡山・県南!$D$74*0.9</xm:f>
            <x14:dxf>
              <fill>
                <patternFill>
                  <bgColor rgb="FFCCFFFF"/>
                </patternFill>
              </fill>
            </x14:dxf>
          </x14:cfRule>
          <xm:sqref>F32</xm:sqref>
        </x14:conditionalFormatting>
        <x14:conditionalFormatting xmlns:xm="http://schemas.microsoft.com/office/excel/2006/main">
          <x14:cfRule type="expression" priority="61" id="{EBF47A3C-7AB5-4A2E-86AA-399DB21AFBAB}">
            <xm:f>郡山・県南!$D$77&gt;=郡山・県南!$D$76*0.9</xm:f>
            <x14:dxf>
              <fill>
                <patternFill>
                  <bgColor rgb="FFCCFFFF"/>
                </patternFill>
              </fill>
            </x14:dxf>
          </x14:cfRule>
          <xm:sqref>F33</xm:sqref>
        </x14:conditionalFormatting>
        <x14:conditionalFormatting xmlns:xm="http://schemas.microsoft.com/office/excel/2006/main">
          <x14:cfRule type="expression" priority="59" id="{803BE9A2-8581-4E15-9295-B96ECC8721D6}">
            <xm:f>郡山・県南!$D$101&gt;=郡山・県南!$D$100*0.9</xm:f>
            <x14:dxf>
              <fill>
                <patternFill>
                  <bgColor rgb="FFCCFFFF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57" id="{2BE454EB-53D3-4A23-B08C-A3A587D7B2E8}">
            <xm:f>郡山・県南!$D$103&gt;=郡山・県南!$D$102*0.9</xm:f>
            <x14:dxf>
              <fill>
                <patternFill>
                  <bgColor rgb="FFCCFFFF"/>
                </patternFill>
              </fill>
            </x14:dxf>
          </x14:cfRule>
          <xm:sqref>F39</xm:sqref>
        </x14:conditionalFormatting>
        <x14:conditionalFormatting xmlns:xm="http://schemas.microsoft.com/office/excel/2006/main">
          <x14:cfRule type="expression" priority="55" id="{B06BAD1A-A72F-42F7-AF8D-06D25E4648E2}">
            <xm:f>郡山・県南!$D$163&gt;=郡山・県南!$D$162*0.9</xm:f>
            <x14:dxf>
              <fill>
                <patternFill>
                  <bgColor rgb="FFCCFFFF"/>
                </patternFill>
              </fill>
            </x14:dxf>
          </x14:cfRule>
          <xm:sqref>F44</xm:sqref>
        </x14:conditionalFormatting>
        <x14:conditionalFormatting xmlns:xm="http://schemas.microsoft.com/office/excel/2006/main">
          <x14:cfRule type="expression" priority="7" id="{7C1CEF03-FA3B-4CC7-84CB-B79FAD58F61F}">
            <xm:f>IF(SUM(郡山・県南!$D$186:$E$186)&gt;=SUM(郡山・県南!$D$185:$E$185)*0.9,TRUE,FALSE)</xm:f>
            <x14:dxf>
              <fill>
                <patternFill>
                  <bgColor rgb="FFCCFFFF"/>
                </patternFill>
              </fill>
            </x14:dxf>
          </x14:cfRule>
          <xm:sqref>F49</xm:sqref>
        </x14:conditionalFormatting>
        <x14:conditionalFormatting xmlns:xm="http://schemas.microsoft.com/office/excel/2006/main">
          <x14:cfRule type="expression" priority="51" id="{22CF0D0B-6998-4DDB-8AB8-DEC8615E49D3}">
            <xm:f>郡山・県南!$D$247&gt;=郡山・県南!$D$246*0.9</xm:f>
            <x14:dxf>
              <fill>
                <patternFill>
                  <bgColor rgb="FFCCFFFF"/>
                </patternFill>
              </fill>
            </x14:dxf>
          </x14:cfRule>
          <xm:sqref>F54</xm:sqref>
        </x14:conditionalFormatting>
        <x14:conditionalFormatting xmlns:xm="http://schemas.microsoft.com/office/excel/2006/main">
          <x14:cfRule type="expression" priority="49" id="{F5394E7D-B523-43EC-8CD8-E062C980CCC9}">
            <xm:f>郡山・県南!$D$270&gt;=郡山・県南!$D$269*0.9</xm:f>
            <x14:dxf>
              <fill>
                <patternFill>
                  <bgColor rgb="FFCCFFFF"/>
                </patternFill>
              </fill>
            </x14:dxf>
          </x14:cfRule>
          <xm:sqref>F59</xm:sqref>
        </x14:conditionalFormatting>
        <x14:conditionalFormatting xmlns:xm="http://schemas.microsoft.com/office/excel/2006/main">
          <x14:cfRule type="expression" priority="47" id="{87C70043-3779-42F7-9449-24B29EC4448B}">
            <xm:f>福島・伊達!$D$12&gt;=福島・伊達!$D$11*0.9</xm:f>
            <x14:dxf>
              <fill>
                <patternFill>
                  <bgColor rgb="FFCCFFFF"/>
                </patternFill>
              </fill>
            </x14:dxf>
          </x14:cfRule>
          <xm:sqref>F64</xm:sqref>
        </x14:conditionalFormatting>
        <x14:conditionalFormatting xmlns:xm="http://schemas.microsoft.com/office/excel/2006/main">
          <x14:cfRule type="expression" priority="45" id="{CF3AD425-B0AB-4BE5-A674-D9112C6A1AE5}">
            <xm:f>福島・伊達!$D$77&gt;=福島・伊達!$D$76*0.9</xm:f>
            <x14:dxf>
              <fill>
                <patternFill>
                  <bgColor rgb="FFCCFFFF"/>
                </patternFill>
              </fill>
            </x14:dxf>
          </x14:cfRule>
          <xm:sqref>F65</xm:sqref>
        </x14:conditionalFormatting>
        <x14:conditionalFormatting xmlns:xm="http://schemas.microsoft.com/office/excel/2006/main">
          <x14:cfRule type="expression" priority="43" id="{55C15439-C86B-4777-8AE0-B5FF9E372B64}">
            <xm:f>福島・伊達!$D$83&gt;=福島・伊達!$D$82*0.9</xm:f>
            <x14:dxf>
              <fill>
                <patternFill>
                  <bgColor rgb="FFCCFFFF"/>
                </patternFill>
              </fill>
            </x14:dxf>
          </x14:cfRule>
          <xm:sqref>F66</xm:sqref>
        </x14:conditionalFormatting>
        <x14:conditionalFormatting xmlns:xm="http://schemas.microsoft.com/office/excel/2006/main">
          <x14:cfRule type="expression" priority="42" id="{B1DD204D-629A-436A-83E0-767CD162CA7A}">
            <xm:f>いわき・相双!$D$20&gt;=いわき・相双!$D$19*0.9</xm:f>
            <x14:dxf>
              <fill>
                <patternFill>
                  <bgColor rgb="FFCCFFFF"/>
                </patternFill>
              </fill>
            </x14:dxf>
          </x14:cfRule>
          <xm:sqref>F71</xm:sqref>
        </x14:conditionalFormatting>
        <x14:conditionalFormatting xmlns:xm="http://schemas.microsoft.com/office/excel/2006/main">
          <x14:cfRule type="expression" priority="39" id="{BE7F3D83-7F5B-41B5-8605-261C6C19D706}">
            <xm:f>いわき・相双!$D$22&gt;=いわき・相双!$D$21*0.9</xm:f>
            <x14:dxf>
              <fill>
                <patternFill>
                  <bgColor rgb="FFCCFFFF"/>
                </patternFill>
              </fill>
            </x14:dxf>
          </x14:cfRule>
          <xm:sqref>F72</xm:sqref>
        </x14:conditionalFormatting>
        <x14:conditionalFormatting xmlns:xm="http://schemas.microsoft.com/office/excel/2006/main">
          <x14:cfRule type="expression" priority="37" id="{3EB9428C-DCCC-4684-8EA4-3E82D6B2A6FF}">
            <xm:f>いわき・相双!$D$24&gt;=いわき・相双!$D$23*0.9</xm:f>
            <x14:dxf>
              <fill>
                <patternFill>
                  <bgColor rgb="FFCCFFFF"/>
                </patternFill>
              </fill>
            </x14:dxf>
          </x14:cfRule>
          <xm:sqref>F73</xm:sqref>
        </x14:conditionalFormatting>
        <x14:conditionalFormatting xmlns:xm="http://schemas.microsoft.com/office/excel/2006/main">
          <x14:cfRule type="expression" priority="35" id="{6A18BEEA-7A31-4096-9A02-7B4889859390}">
            <xm:f>いわき・相双!$D$26&gt;=いわき・相双!$D$25*0.9</xm:f>
            <x14:dxf>
              <fill>
                <patternFill>
                  <bgColor rgb="FFCCFFFF"/>
                </patternFill>
              </fill>
            </x14:dxf>
          </x14:cfRule>
          <xm:sqref>F74</xm:sqref>
        </x14:conditionalFormatting>
        <x14:conditionalFormatting xmlns:xm="http://schemas.microsoft.com/office/excel/2006/main">
          <x14:cfRule type="expression" priority="33" id="{16D9E0B7-10E2-4F4F-BC7A-796225354AF0}">
            <xm:f>いわき・相双!$D$28&gt;=いわき・相双!$D$27*0.9</xm:f>
            <x14:dxf>
              <fill>
                <patternFill>
                  <bgColor rgb="FFCCFFFF"/>
                </patternFill>
              </fill>
            </x14:dxf>
          </x14:cfRule>
          <xm:sqref>F75</xm:sqref>
        </x14:conditionalFormatting>
        <x14:conditionalFormatting xmlns:xm="http://schemas.microsoft.com/office/excel/2006/main">
          <x14:cfRule type="expression" priority="31" id="{1D9B9610-83DC-4745-B392-B8F3D87D44C9}">
            <xm:f>いわき・相双!$D$44&gt;=いわき・相双!$D$43*0.9</xm:f>
            <x14:dxf>
              <fill>
                <patternFill>
                  <bgColor rgb="FFCCFFFF"/>
                </patternFill>
              </fill>
            </x14:dxf>
          </x14:cfRule>
          <xm:sqref>F76</xm:sqref>
        </x14:conditionalFormatting>
        <x14:conditionalFormatting xmlns:xm="http://schemas.microsoft.com/office/excel/2006/main">
          <x14:cfRule type="expression" priority="29" id="{279B1248-CA50-4E3D-977D-3DE0C990FAAB}">
            <xm:f>いわき・相双!$D$46&gt;=いわき・相双!$D$45*0.9</xm:f>
            <x14:dxf>
              <fill>
                <patternFill>
                  <bgColor rgb="FFCCFFFF"/>
                </patternFill>
              </fill>
            </x14:dxf>
          </x14:cfRule>
          <xm:sqref>F77</xm:sqref>
        </x14:conditionalFormatting>
        <x14:conditionalFormatting xmlns:xm="http://schemas.microsoft.com/office/excel/2006/main">
          <x14:cfRule type="expression" priority="27" id="{8E544FD5-7045-4731-9FEE-B48922E4E207}">
            <xm:f>いわき・相双!$D$79&gt;=いわき・相双!$D$78*0.9</xm:f>
            <x14:dxf>
              <fill>
                <patternFill>
                  <bgColor rgb="FFCCFFFF"/>
                </patternFill>
              </fill>
            </x14:dxf>
          </x14:cfRule>
          <xm:sqref>F78</xm:sqref>
        </x14:conditionalFormatting>
        <x14:conditionalFormatting xmlns:xm="http://schemas.microsoft.com/office/excel/2006/main">
          <x14:cfRule type="expression" priority="25" id="{87F0FE48-6CBC-407B-BD7A-C70D2BA6BECF}">
            <xm:f>いわき・相双!$D$85&gt;=いわき・相双!$D$84*0.9</xm:f>
            <x14:dxf>
              <fill>
                <patternFill>
                  <bgColor rgb="FFCCFFFF"/>
                </patternFill>
              </fill>
            </x14:dxf>
          </x14:cfRule>
          <xm:sqref>F79</xm:sqref>
        </x14:conditionalFormatting>
        <x14:conditionalFormatting xmlns:xm="http://schemas.microsoft.com/office/excel/2006/main">
          <x14:cfRule type="expression" priority="23" id="{81681143-627A-492B-874B-51E99D07458F}">
            <xm:f>いわき・相双!$D$93&gt;=いわき・相双!$D$92*0.9</xm:f>
            <x14:dxf>
              <fill>
                <patternFill>
                  <bgColor rgb="FFCCFFFF"/>
                </patternFill>
              </fill>
            </x14:dxf>
          </x14:cfRule>
          <xm:sqref>F80</xm:sqref>
        </x14:conditionalFormatting>
        <x14:conditionalFormatting xmlns:xm="http://schemas.microsoft.com/office/excel/2006/main">
          <x14:cfRule type="expression" priority="2" id="{920EB8BB-6556-440A-A824-7AF59C022CE0}">
            <xm:f>IF(SUM(いわき・相双!$D$103:$E$103)&gt;=SUM(いわき・相双!$D$102:$E$102)*0.9,TRUE,FALSE)</xm:f>
            <x14:dxf>
              <fill>
                <patternFill>
                  <bgColor rgb="FFCCFFFF"/>
                </patternFill>
              </fill>
            </x14:dxf>
          </x14:cfRule>
          <xm:sqref>F81</xm:sqref>
        </x14:conditionalFormatting>
        <x14:conditionalFormatting xmlns:xm="http://schemas.microsoft.com/office/excel/2006/main">
          <x14:cfRule type="expression" priority="17" id="{48E4A6EA-CD9B-45D6-8510-2A7D9205E9DB}">
            <xm:f>いわき・相双!$D$126&gt;=いわき・相双!$D$125*0.9</xm:f>
            <x14:dxf>
              <fill>
                <patternFill>
                  <bgColor rgb="FFCCFFFF"/>
                </patternFill>
              </fill>
            </x14:dxf>
          </x14:cfRule>
          <xm:sqref>F82</xm:sqref>
        </x14:conditionalFormatting>
        <x14:conditionalFormatting xmlns:xm="http://schemas.microsoft.com/office/excel/2006/main">
          <x14:cfRule type="expression" priority="15" id="{D490F499-141B-47BF-BE36-9E3B62A32FC1}">
            <xm:f>いわき・相双!$D$156&gt;=いわき・相双!$D$155*0.9</xm:f>
            <x14:dxf>
              <fill>
                <patternFill>
                  <bgColor rgb="FFCCFFFF"/>
                </patternFill>
              </fill>
            </x14:dxf>
          </x14:cfRule>
          <xm:sqref>F87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表紙・改定履歴 </vt:lpstr>
      <vt:lpstr>市郡別合計</vt:lpstr>
      <vt:lpstr>郡山・県南</vt:lpstr>
      <vt:lpstr>福島・伊達</vt:lpstr>
      <vt:lpstr>いわき・相双</vt:lpstr>
      <vt:lpstr>会津</vt:lpstr>
      <vt:lpstr>まいぽす</vt:lpstr>
      <vt:lpstr>いわき・相双!Print_Area</vt:lpstr>
      <vt:lpstr>まいぽす!Print_Area</vt:lpstr>
      <vt:lpstr>会津!Print_Area</vt:lpstr>
      <vt:lpstr>市郡別合計!Print_Area</vt:lpstr>
      <vt:lpstr>'表紙・改定履歴 '!Print_Area</vt:lpstr>
      <vt:lpstr>福島・伊達!Print_Area</vt:lpstr>
      <vt:lpstr>まいぽす!Print_Titles</vt:lpstr>
    </vt:vector>
  </TitlesOfParts>
  <Company>ｋｉｋａｋｕ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M-Wakabayashi</dc:creator>
  <dc:description>2004/12/7修正_x000d_
2005/1/13修正_x000d_
2005/1/17修正_x000d_
2005/1/22修正</dc:description>
  <cp:lastModifiedBy>m-wakabayashi</cp:lastModifiedBy>
  <cp:lastPrinted>2023-08-28T02:29:51Z</cp:lastPrinted>
  <dcterms:created xsi:type="dcterms:W3CDTF">2004-09-30T23:47:59Z</dcterms:created>
  <dcterms:modified xsi:type="dcterms:W3CDTF">2023-08-28T03:02:35Z</dcterms:modified>
</cp:coreProperties>
</file>