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disk101\00共通\★★定時部数調査\1910部数調査\全社連絡ＵＰ用\"/>
    </mc:Choice>
  </mc:AlternateContent>
  <bookViews>
    <workbookView xWindow="0" yWindow="0" windowWidth="12330" windowHeight="5220"/>
  </bookViews>
  <sheets>
    <sheet name="表紙・改定履歴 " sheetId="8" r:id="rId1"/>
    <sheet name="市郡別合計" sheetId="2" r:id="rId2"/>
    <sheet name="郡山・県南" sheetId="3" r:id="rId3"/>
    <sheet name="福島・伊達" sheetId="4" r:id="rId4"/>
    <sheet name="いわき・相双" sheetId="5" r:id="rId5"/>
    <sheet name="会津" sheetId="6" r:id="rId6"/>
  </sheets>
  <definedNames>
    <definedName name="_xlnm.Print_Area" localSheetId="4">いわき・相双!$A$1:$L$234</definedName>
    <definedName name="_xlnm.Print_Area" localSheetId="5">会津!$A$1:$L$157</definedName>
    <definedName name="_xlnm.Print_Area" localSheetId="1">市郡別合計!$A$1:$J$65</definedName>
    <definedName name="_xlnm.Print_Area" localSheetId="0">'表紙・改定履歴 '!$A$1:$E$64</definedName>
    <definedName name="_xlnm.Print_Area" localSheetId="3">福島・伊達!$A$1:$L$168</definedName>
  </definedNames>
  <calcPr calcId="152511"/>
</workbook>
</file>

<file path=xl/calcChain.xml><?xml version="1.0" encoding="utf-8"?>
<calcChain xmlns="http://schemas.openxmlformats.org/spreadsheetml/2006/main">
  <c r="C72" i="4" l="1"/>
  <c r="I1" i="2"/>
  <c r="B1" i="2"/>
  <c r="K44" i="5" l="1"/>
  <c r="I44" i="5"/>
  <c r="G44" i="5"/>
  <c r="F44" i="5"/>
  <c r="E44" i="5"/>
  <c r="C45" i="5"/>
  <c r="C46" i="5"/>
  <c r="C47" i="5"/>
  <c r="C48" i="5"/>
  <c r="C49" i="5"/>
  <c r="C50" i="5"/>
  <c r="C51" i="5"/>
  <c r="C52" i="5"/>
  <c r="K43" i="5"/>
  <c r="I43" i="5"/>
  <c r="G43" i="5"/>
  <c r="F43" i="5"/>
  <c r="E43" i="5"/>
  <c r="G91" i="3" l="1"/>
  <c r="F91" i="3"/>
  <c r="E91" i="3"/>
  <c r="C225" i="3" l="1"/>
  <c r="K175" i="3" l="1"/>
  <c r="K174" i="3"/>
  <c r="J175" i="3"/>
  <c r="J174" i="3"/>
  <c r="I175" i="3"/>
  <c r="I174" i="3"/>
  <c r="H175" i="3"/>
  <c r="H174" i="3"/>
  <c r="G175" i="3"/>
  <c r="G174" i="3"/>
  <c r="F175" i="3"/>
  <c r="F174" i="3"/>
  <c r="E175" i="3"/>
  <c r="E174" i="3"/>
  <c r="D175" i="3"/>
  <c r="D174" i="3"/>
  <c r="K103" i="5" l="1"/>
  <c r="J103" i="5"/>
  <c r="I103" i="5"/>
  <c r="H103" i="5"/>
  <c r="G103" i="5"/>
  <c r="F103" i="5"/>
  <c r="K102" i="5"/>
  <c r="J102" i="5"/>
  <c r="I102" i="5"/>
  <c r="H102" i="5"/>
  <c r="G102" i="5"/>
  <c r="F102" i="5"/>
  <c r="E103" i="5"/>
  <c r="E102" i="5"/>
  <c r="D102" i="5"/>
  <c r="D103" i="5"/>
  <c r="K171" i="5" l="1"/>
  <c r="J171" i="5"/>
  <c r="I171" i="5"/>
  <c r="H171" i="5"/>
  <c r="G171" i="5"/>
  <c r="F171" i="5"/>
  <c r="E171" i="5"/>
  <c r="D171" i="5"/>
  <c r="K172" i="5"/>
  <c r="J172" i="5"/>
  <c r="I172" i="5"/>
  <c r="H172" i="5"/>
  <c r="G172" i="5"/>
  <c r="F172" i="5"/>
  <c r="E172" i="5"/>
  <c r="D172" i="5"/>
  <c r="C168" i="5"/>
  <c r="C167" i="5"/>
  <c r="K54" i="5" l="1"/>
  <c r="K53" i="5"/>
  <c r="J54" i="5"/>
  <c r="J53" i="5"/>
  <c r="I54" i="5"/>
  <c r="I53" i="5"/>
  <c r="H54" i="5"/>
  <c r="H53" i="5"/>
  <c r="G54" i="5"/>
  <c r="G53" i="5"/>
  <c r="F54" i="5"/>
  <c r="F53" i="5"/>
  <c r="E54" i="5"/>
  <c r="E53" i="5"/>
  <c r="D53" i="5"/>
  <c r="D54" i="5"/>
  <c r="J1" i="2" l="1"/>
  <c r="D234" i="3" l="1"/>
  <c r="E234" i="3"/>
  <c r="F234" i="3"/>
  <c r="G234" i="3"/>
  <c r="H234" i="3"/>
  <c r="I234" i="3"/>
  <c r="J234" i="3"/>
  <c r="K234" i="3"/>
  <c r="D15" i="3" l="1"/>
  <c r="E15" i="3"/>
  <c r="F15" i="3"/>
  <c r="G15" i="3"/>
  <c r="H15" i="3"/>
  <c r="I15" i="3"/>
  <c r="J15" i="3"/>
  <c r="K15" i="3"/>
  <c r="K90" i="3" l="1"/>
  <c r="K24" i="3"/>
  <c r="K91" i="3" s="1"/>
  <c r="J24" i="3"/>
  <c r="I24" i="3"/>
  <c r="H24" i="3"/>
  <c r="D24" i="3"/>
  <c r="K23" i="3"/>
  <c r="J23" i="3"/>
  <c r="J90" i="3" s="1"/>
  <c r="I23" i="3"/>
  <c r="I90" i="3" s="1"/>
  <c r="H23" i="3"/>
  <c r="H90" i="3" s="1"/>
  <c r="G23" i="3"/>
  <c r="G90" i="3" s="1"/>
  <c r="F23" i="3"/>
  <c r="F90" i="3" s="1"/>
  <c r="E23" i="3"/>
  <c r="E90" i="3" s="1"/>
  <c r="D23" i="3"/>
  <c r="D90" i="3" s="1"/>
  <c r="J16" i="3"/>
  <c r="J91" i="3" s="1"/>
  <c r="I16" i="3"/>
  <c r="I91" i="3" s="1"/>
  <c r="H16" i="3"/>
  <c r="H91" i="3" s="1"/>
  <c r="D16" i="3"/>
  <c r="D91" i="3" s="1"/>
  <c r="K130" i="5" l="1"/>
  <c r="J130" i="5"/>
  <c r="I130" i="5"/>
  <c r="H130" i="5"/>
  <c r="G130" i="5"/>
  <c r="F130" i="5"/>
  <c r="E130" i="5"/>
  <c r="K129" i="5"/>
  <c r="J129" i="5"/>
  <c r="I129" i="5"/>
  <c r="H129" i="5"/>
  <c r="G129" i="5"/>
  <c r="F129" i="5"/>
  <c r="E129" i="5"/>
  <c r="D130" i="5"/>
  <c r="D129" i="5"/>
  <c r="E35" i="6" l="1"/>
  <c r="D34" i="2" s="1"/>
  <c r="G35" i="6"/>
  <c r="F34" i="2" s="1"/>
  <c r="K15" i="5"/>
  <c r="K70" i="5"/>
  <c r="K78" i="5"/>
  <c r="K84" i="5"/>
  <c r="K92" i="5"/>
  <c r="K112" i="5"/>
  <c r="K137" i="5"/>
  <c r="K143" i="5"/>
  <c r="J15" i="5"/>
  <c r="J17" i="5"/>
  <c r="J43" i="5" s="1"/>
  <c r="J70" i="5"/>
  <c r="J78" i="5"/>
  <c r="J84" i="5"/>
  <c r="J92" i="5"/>
  <c r="J112" i="5"/>
  <c r="J137" i="5"/>
  <c r="J143" i="5"/>
  <c r="I15" i="5"/>
  <c r="I70" i="5"/>
  <c r="I78" i="5"/>
  <c r="I84" i="5"/>
  <c r="I92" i="5"/>
  <c r="I112" i="5"/>
  <c r="I137" i="5"/>
  <c r="I143" i="5"/>
  <c r="H15" i="5"/>
  <c r="H17" i="5"/>
  <c r="H43" i="5" s="1"/>
  <c r="H70" i="5"/>
  <c r="H78" i="5"/>
  <c r="H84" i="5"/>
  <c r="H92" i="5"/>
  <c r="H112" i="5"/>
  <c r="H137" i="5"/>
  <c r="H143" i="5"/>
  <c r="G15" i="5"/>
  <c r="G70" i="5"/>
  <c r="G78" i="5"/>
  <c r="G84" i="5"/>
  <c r="G92" i="5"/>
  <c r="G112" i="5"/>
  <c r="G137" i="5"/>
  <c r="G143" i="5"/>
  <c r="F15" i="5"/>
  <c r="F70" i="5"/>
  <c r="F78" i="5"/>
  <c r="F84" i="5"/>
  <c r="F92" i="5"/>
  <c r="F112" i="5"/>
  <c r="F137" i="5"/>
  <c r="F143" i="5"/>
  <c r="E15" i="5"/>
  <c r="E70" i="5"/>
  <c r="E78" i="5"/>
  <c r="E84" i="5"/>
  <c r="E92" i="5"/>
  <c r="E112" i="5"/>
  <c r="E137" i="5"/>
  <c r="E143" i="5"/>
  <c r="D15" i="5"/>
  <c r="D17" i="5"/>
  <c r="D43" i="5" s="1"/>
  <c r="D70" i="5"/>
  <c r="D78" i="5"/>
  <c r="D84" i="5"/>
  <c r="D92" i="5"/>
  <c r="D112" i="5"/>
  <c r="D137" i="5"/>
  <c r="D143" i="5"/>
  <c r="K12" i="4"/>
  <c r="K75" i="4" s="1"/>
  <c r="J12" i="4"/>
  <c r="J75" i="4" s="1"/>
  <c r="I12" i="4"/>
  <c r="I75" i="4" s="1"/>
  <c r="H12" i="4"/>
  <c r="H75" i="4" s="1"/>
  <c r="G12" i="4"/>
  <c r="G75" i="4" s="1"/>
  <c r="F12" i="4"/>
  <c r="F75" i="4" s="1"/>
  <c r="E12" i="4"/>
  <c r="E75" i="4" s="1"/>
  <c r="D12" i="4"/>
  <c r="D75" i="4" s="1"/>
  <c r="K11" i="4"/>
  <c r="K74" i="4" s="1"/>
  <c r="J11" i="4"/>
  <c r="J74" i="4" s="1"/>
  <c r="I11" i="4"/>
  <c r="I74" i="4" s="1"/>
  <c r="G11" i="4"/>
  <c r="G74" i="4" s="1"/>
  <c r="F11" i="4"/>
  <c r="F74" i="4" s="1"/>
  <c r="E11" i="4"/>
  <c r="E74" i="4" s="1"/>
  <c r="H11" i="4"/>
  <c r="H74" i="4" s="1"/>
  <c r="D11" i="4"/>
  <c r="D74" i="4" s="1"/>
  <c r="C36" i="4"/>
  <c r="C35" i="4"/>
  <c r="C142" i="3"/>
  <c r="K86" i="4"/>
  <c r="K102" i="4"/>
  <c r="K92" i="4"/>
  <c r="K80" i="4"/>
  <c r="K87" i="4"/>
  <c r="K103" i="4"/>
  <c r="K93" i="4"/>
  <c r="K81" i="4"/>
  <c r="J13" i="2"/>
  <c r="I13" i="2"/>
  <c r="I12" i="2"/>
  <c r="H13" i="2"/>
  <c r="G13" i="2"/>
  <c r="G12" i="2"/>
  <c r="F13" i="2"/>
  <c r="E13" i="2"/>
  <c r="E12" i="2"/>
  <c r="D13" i="2"/>
  <c r="C15" i="3"/>
  <c r="K16" i="5"/>
  <c r="K71" i="5"/>
  <c r="K79" i="5"/>
  <c r="K85" i="5"/>
  <c r="K93" i="5"/>
  <c r="K113" i="5"/>
  <c r="K138" i="5"/>
  <c r="K144" i="5"/>
  <c r="J16" i="5"/>
  <c r="J18" i="5"/>
  <c r="J44" i="5" s="1"/>
  <c r="J71" i="5"/>
  <c r="J79" i="5"/>
  <c r="J85" i="5"/>
  <c r="J93" i="5"/>
  <c r="J113" i="5"/>
  <c r="J138" i="5"/>
  <c r="J144" i="5"/>
  <c r="I16" i="5"/>
  <c r="I71" i="5"/>
  <c r="I79" i="5"/>
  <c r="I85" i="5"/>
  <c r="I93" i="5"/>
  <c r="I113" i="5"/>
  <c r="I138" i="5"/>
  <c r="I144" i="5"/>
  <c r="H16" i="5"/>
  <c r="H18" i="5"/>
  <c r="H44" i="5" s="1"/>
  <c r="H71" i="5"/>
  <c r="H79" i="5"/>
  <c r="H85" i="5"/>
  <c r="H93" i="5"/>
  <c r="H113" i="5"/>
  <c r="H138" i="5"/>
  <c r="H144" i="5"/>
  <c r="G16" i="5"/>
  <c r="G71" i="5"/>
  <c r="G79" i="5"/>
  <c r="G85" i="5"/>
  <c r="G93" i="5"/>
  <c r="G113" i="5"/>
  <c r="G138" i="5"/>
  <c r="G144" i="5"/>
  <c r="F16" i="5"/>
  <c r="F71" i="5"/>
  <c r="F79" i="5"/>
  <c r="F93" i="5"/>
  <c r="F113" i="5"/>
  <c r="F138" i="5"/>
  <c r="F85" i="5"/>
  <c r="F144" i="5"/>
  <c r="E16" i="5"/>
  <c r="E71" i="5"/>
  <c r="E79" i="5"/>
  <c r="E85" i="5"/>
  <c r="E93" i="5"/>
  <c r="E113" i="5"/>
  <c r="E138" i="5"/>
  <c r="E144" i="5"/>
  <c r="D16" i="5"/>
  <c r="D18" i="5"/>
  <c r="D44" i="5" s="1"/>
  <c r="D71" i="5"/>
  <c r="D79" i="5"/>
  <c r="D85" i="5"/>
  <c r="D93" i="5"/>
  <c r="D113" i="5"/>
  <c r="D138" i="5"/>
  <c r="D144" i="5"/>
  <c r="E80" i="4"/>
  <c r="E86" i="4"/>
  <c r="E92" i="4"/>
  <c r="E102" i="4"/>
  <c r="E118" i="3"/>
  <c r="D14" i="2" s="1"/>
  <c r="E127" i="3"/>
  <c r="E135" i="3"/>
  <c r="E182" i="3"/>
  <c r="E258" i="3"/>
  <c r="E266" i="3"/>
  <c r="E124" i="4"/>
  <c r="E132" i="4"/>
  <c r="E138" i="4"/>
  <c r="E144" i="4"/>
  <c r="E163" i="5"/>
  <c r="E184" i="5"/>
  <c r="D32" i="2" s="1"/>
  <c r="E46" i="6"/>
  <c r="E52" i="6"/>
  <c r="E279" i="3"/>
  <c r="E281" i="3" s="1"/>
  <c r="D22" i="2" s="1"/>
  <c r="E153" i="4"/>
  <c r="E159" i="4"/>
  <c r="E165" i="4"/>
  <c r="E146" i="6"/>
  <c r="E154" i="6"/>
  <c r="E76" i="6"/>
  <c r="E88" i="6"/>
  <c r="E131" i="6"/>
  <c r="E135" i="6" s="1"/>
  <c r="D60" i="2" s="1"/>
  <c r="E101" i="6"/>
  <c r="E109" i="6" s="1"/>
  <c r="D58" i="2" s="1"/>
  <c r="E195" i="3"/>
  <c r="E197" i="3" s="1"/>
  <c r="D42" i="2" s="1"/>
  <c r="E226" i="3"/>
  <c r="E213" i="3"/>
  <c r="E219" i="3" s="1"/>
  <c r="D44" i="2" s="1"/>
  <c r="E150" i="3"/>
  <c r="E152" i="3" s="1"/>
  <c r="D40" i="2" s="1"/>
  <c r="E209" i="5"/>
  <c r="E217" i="5"/>
  <c r="E229" i="5"/>
  <c r="E191" i="5"/>
  <c r="D54" i="2" s="1"/>
  <c r="F118" i="3"/>
  <c r="E14" i="2" s="1"/>
  <c r="F127" i="3"/>
  <c r="F135" i="3"/>
  <c r="F182" i="3"/>
  <c r="F258" i="3"/>
  <c r="F266" i="3"/>
  <c r="F80" i="4"/>
  <c r="F86" i="4"/>
  <c r="F92" i="4"/>
  <c r="F102" i="4"/>
  <c r="F124" i="4"/>
  <c r="F132" i="4"/>
  <c r="F138" i="4"/>
  <c r="F144" i="4"/>
  <c r="F163" i="5"/>
  <c r="F184" i="5"/>
  <c r="E32" i="2" s="1"/>
  <c r="F35" i="6"/>
  <c r="E34" i="2" s="1"/>
  <c r="F46" i="6"/>
  <c r="F52" i="6"/>
  <c r="F279" i="3"/>
  <c r="F281" i="3" s="1"/>
  <c r="E22" i="2" s="1"/>
  <c r="F153" i="4"/>
  <c r="F159" i="4"/>
  <c r="F165" i="4"/>
  <c r="F146" i="6"/>
  <c r="F154" i="6"/>
  <c r="F76" i="6"/>
  <c r="F88" i="6"/>
  <c r="F131" i="6"/>
  <c r="F135" i="6" s="1"/>
  <c r="E60" i="2" s="1"/>
  <c r="F101" i="6"/>
  <c r="F109" i="6" s="1"/>
  <c r="E58" i="2" s="1"/>
  <c r="F195" i="3"/>
  <c r="F197" i="3" s="1"/>
  <c r="E42" i="2" s="1"/>
  <c r="F226" i="3"/>
  <c r="F213" i="3"/>
  <c r="F219" i="3" s="1"/>
  <c r="F150" i="3"/>
  <c r="F152" i="3" s="1"/>
  <c r="E40" i="2" s="1"/>
  <c r="F209" i="5"/>
  <c r="F217" i="5"/>
  <c r="F229" i="5"/>
  <c r="F191" i="5"/>
  <c r="E54" i="2" s="1"/>
  <c r="D118" i="3"/>
  <c r="C14" i="2" s="1"/>
  <c r="D127" i="3"/>
  <c r="D135" i="3"/>
  <c r="D182" i="3"/>
  <c r="D258" i="3"/>
  <c r="D266" i="3"/>
  <c r="D80" i="4"/>
  <c r="D86" i="4"/>
  <c r="D92" i="4"/>
  <c r="D102" i="4"/>
  <c r="D124" i="4"/>
  <c r="D132" i="4"/>
  <c r="D138" i="4"/>
  <c r="D144" i="4"/>
  <c r="D163" i="5"/>
  <c r="D184" i="5"/>
  <c r="C32" i="2" s="1"/>
  <c r="D35" i="6"/>
  <c r="D46" i="6"/>
  <c r="D52" i="6"/>
  <c r="D279" i="3"/>
  <c r="D281" i="3" s="1"/>
  <c r="C22" i="2" s="1"/>
  <c r="D153" i="4"/>
  <c r="D159" i="4"/>
  <c r="D165" i="4"/>
  <c r="D146" i="6"/>
  <c r="D154" i="6"/>
  <c r="D76" i="6"/>
  <c r="D88" i="6"/>
  <c r="D131" i="6"/>
  <c r="D135" i="6" s="1"/>
  <c r="C60" i="2" s="1"/>
  <c r="D101" i="6"/>
  <c r="D109" i="6" s="1"/>
  <c r="C58" i="2" s="1"/>
  <c r="D195" i="3"/>
  <c r="D197" i="3" s="1"/>
  <c r="C42" i="2" s="1"/>
  <c r="D226" i="3"/>
  <c r="D213" i="3"/>
  <c r="D219" i="3" s="1"/>
  <c r="C44" i="2" s="1"/>
  <c r="D150" i="3"/>
  <c r="D152" i="3" s="1"/>
  <c r="D209" i="5"/>
  <c r="D217" i="5"/>
  <c r="D229" i="5"/>
  <c r="D191" i="5"/>
  <c r="C54" i="2" s="1"/>
  <c r="G118" i="3"/>
  <c r="F14" i="2" s="1"/>
  <c r="G127" i="3"/>
  <c r="G135" i="3"/>
  <c r="G182" i="3"/>
  <c r="G258" i="3"/>
  <c r="G266" i="3"/>
  <c r="G80" i="4"/>
  <c r="G86" i="4"/>
  <c r="G92" i="4"/>
  <c r="G102" i="4"/>
  <c r="G124" i="4"/>
  <c r="G132" i="4"/>
  <c r="G138" i="4"/>
  <c r="G144" i="4"/>
  <c r="G163" i="5"/>
  <c r="G184" i="5"/>
  <c r="F32" i="2" s="1"/>
  <c r="G46" i="6"/>
  <c r="G52" i="6"/>
  <c r="G279" i="3"/>
  <c r="G281" i="3" s="1"/>
  <c r="F22" i="2" s="1"/>
  <c r="G153" i="4"/>
  <c r="G159" i="4"/>
  <c r="G165" i="4"/>
  <c r="G146" i="6"/>
  <c r="G154" i="6"/>
  <c r="G76" i="6"/>
  <c r="G88" i="6"/>
  <c r="G131" i="6"/>
  <c r="G135" i="6" s="1"/>
  <c r="F60" i="2" s="1"/>
  <c r="G101" i="6"/>
  <c r="G109" i="6" s="1"/>
  <c r="G195" i="3"/>
  <c r="G197" i="3" s="1"/>
  <c r="F42" i="2" s="1"/>
  <c r="G226" i="3"/>
  <c r="G213" i="3"/>
  <c r="G219" i="3" s="1"/>
  <c r="F44" i="2" s="1"/>
  <c r="G150" i="3"/>
  <c r="G152" i="3" s="1"/>
  <c r="F40" i="2" s="1"/>
  <c r="G209" i="5"/>
  <c r="G217" i="5"/>
  <c r="G229" i="5"/>
  <c r="G191" i="5"/>
  <c r="F54" i="2" s="1"/>
  <c r="H118" i="3"/>
  <c r="G14" i="2" s="1"/>
  <c r="H127" i="3"/>
  <c r="H135" i="3"/>
  <c r="H182" i="3"/>
  <c r="H258" i="3"/>
  <c r="H266" i="3"/>
  <c r="H80" i="4"/>
  <c r="H86" i="4"/>
  <c r="H92" i="4"/>
  <c r="H102" i="4"/>
  <c r="H124" i="4"/>
  <c r="H132" i="4"/>
  <c r="H138" i="4"/>
  <c r="H144" i="4"/>
  <c r="H163" i="5"/>
  <c r="H184" i="5"/>
  <c r="G32" i="2" s="1"/>
  <c r="H35" i="6"/>
  <c r="G34" i="2" s="1"/>
  <c r="H46" i="6"/>
  <c r="H52" i="6"/>
  <c r="H279" i="3"/>
  <c r="H281" i="3" s="1"/>
  <c r="G22" i="2" s="1"/>
  <c r="H153" i="4"/>
  <c r="H159" i="4"/>
  <c r="H165" i="4"/>
  <c r="H146" i="6"/>
  <c r="H154" i="6"/>
  <c r="H76" i="6"/>
  <c r="H88" i="6"/>
  <c r="H131" i="6"/>
  <c r="H135" i="6" s="1"/>
  <c r="G60" i="2" s="1"/>
  <c r="H101" i="6"/>
  <c r="H109" i="6" s="1"/>
  <c r="G58" i="2" s="1"/>
  <c r="H195" i="3"/>
  <c r="H197" i="3" s="1"/>
  <c r="G42" i="2" s="1"/>
  <c r="H226" i="3"/>
  <c r="H213" i="3"/>
  <c r="H219" i="3" s="1"/>
  <c r="G44" i="2" s="1"/>
  <c r="H150" i="3"/>
  <c r="H152" i="3" s="1"/>
  <c r="G40" i="2" s="1"/>
  <c r="H209" i="5"/>
  <c r="H217" i="5"/>
  <c r="H229" i="5"/>
  <c r="H191" i="5"/>
  <c r="G54" i="2" s="1"/>
  <c r="I118" i="3"/>
  <c r="H14" i="2" s="1"/>
  <c r="I127" i="3"/>
  <c r="I135" i="3"/>
  <c r="I182" i="3"/>
  <c r="I258" i="3"/>
  <c r="I266" i="3"/>
  <c r="I80" i="4"/>
  <c r="I86" i="4"/>
  <c r="I92" i="4"/>
  <c r="I102" i="4"/>
  <c r="I124" i="4"/>
  <c r="I132" i="4"/>
  <c r="I138" i="4"/>
  <c r="I144" i="4"/>
  <c r="I163" i="5"/>
  <c r="I184" i="5"/>
  <c r="H32" i="2" s="1"/>
  <c r="I35" i="6"/>
  <c r="H34" i="2" s="1"/>
  <c r="I46" i="6"/>
  <c r="I52" i="6"/>
  <c r="I279" i="3"/>
  <c r="I281" i="3" s="1"/>
  <c r="H22" i="2" s="1"/>
  <c r="I153" i="4"/>
  <c r="I159" i="4"/>
  <c r="I165" i="4"/>
  <c r="I146" i="6"/>
  <c r="I154" i="6"/>
  <c r="I76" i="6"/>
  <c r="I88" i="6"/>
  <c r="I131" i="6"/>
  <c r="I135" i="6" s="1"/>
  <c r="H60" i="2" s="1"/>
  <c r="I101" i="6"/>
  <c r="I109" i="6" s="1"/>
  <c r="H58" i="2" s="1"/>
  <c r="I195" i="3"/>
  <c r="I197" i="3" s="1"/>
  <c r="H42" i="2" s="1"/>
  <c r="I226" i="3"/>
  <c r="I213" i="3"/>
  <c r="I219" i="3" s="1"/>
  <c r="H44" i="2" s="1"/>
  <c r="I150" i="3"/>
  <c r="I152" i="3" s="1"/>
  <c r="H40" i="2" s="1"/>
  <c r="I209" i="5"/>
  <c r="I217" i="5"/>
  <c r="I229" i="5"/>
  <c r="I191" i="5"/>
  <c r="H54" i="2" s="1"/>
  <c r="J118" i="3"/>
  <c r="I14" i="2" s="1"/>
  <c r="J127" i="3"/>
  <c r="J135" i="3"/>
  <c r="J182" i="3"/>
  <c r="J258" i="3"/>
  <c r="J266" i="3"/>
  <c r="J80" i="4"/>
  <c r="J86" i="4"/>
  <c r="J92" i="4"/>
  <c r="J124" i="4"/>
  <c r="J132" i="4"/>
  <c r="J138" i="4"/>
  <c r="J144" i="4"/>
  <c r="J163" i="5"/>
  <c r="J184" i="5"/>
  <c r="I32" i="2" s="1"/>
  <c r="J35" i="6"/>
  <c r="I34" i="2" s="1"/>
  <c r="J46" i="6"/>
  <c r="J52" i="6"/>
  <c r="J279" i="3"/>
  <c r="J281" i="3" s="1"/>
  <c r="I22" i="2" s="1"/>
  <c r="J153" i="4"/>
  <c r="J159" i="4"/>
  <c r="J165" i="4"/>
  <c r="J146" i="6"/>
  <c r="J154" i="6"/>
  <c r="J76" i="6"/>
  <c r="J88" i="6"/>
  <c r="J131" i="6"/>
  <c r="J135" i="6" s="1"/>
  <c r="I60" i="2" s="1"/>
  <c r="J101" i="6"/>
  <c r="J109" i="6" s="1"/>
  <c r="I58" i="2" s="1"/>
  <c r="J195" i="3"/>
  <c r="J197" i="3" s="1"/>
  <c r="I42" i="2" s="1"/>
  <c r="J226" i="3"/>
  <c r="J213" i="3"/>
  <c r="J219" i="3" s="1"/>
  <c r="I44" i="2" s="1"/>
  <c r="J150" i="3"/>
  <c r="J152" i="3" s="1"/>
  <c r="I40" i="2" s="1"/>
  <c r="J209" i="5"/>
  <c r="J217" i="5"/>
  <c r="J229" i="5"/>
  <c r="J191" i="5"/>
  <c r="I54" i="2" s="1"/>
  <c r="K118" i="3"/>
  <c r="J14" i="2" s="1"/>
  <c r="K127" i="3"/>
  <c r="K135" i="3"/>
  <c r="K182" i="3"/>
  <c r="K258" i="3"/>
  <c r="K266" i="3"/>
  <c r="K124" i="4"/>
  <c r="K132" i="4"/>
  <c r="K138" i="4"/>
  <c r="K144" i="4"/>
  <c r="K163" i="5"/>
  <c r="K184" i="5"/>
  <c r="J32" i="2" s="1"/>
  <c r="K35" i="6"/>
  <c r="J34" i="2" s="1"/>
  <c r="K46" i="6"/>
  <c r="K52" i="6"/>
  <c r="K279" i="3"/>
  <c r="K281" i="3" s="1"/>
  <c r="J22" i="2" s="1"/>
  <c r="K153" i="4"/>
  <c r="K159" i="4"/>
  <c r="K165" i="4"/>
  <c r="K146" i="6"/>
  <c r="K154" i="6"/>
  <c r="K88" i="6"/>
  <c r="K90" i="6" s="1"/>
  <c r="J56" i="2" s="1"/>
  <c r="K131" i="6"/>
  <c r="K135" i="6" s="1"/>
  <c r="J60" i="2" s="1"/>
  <c r="K101" i="6"/>
  <c r="K109" i="6" s="1"/>
  <c r="J58" i="2" s="1"/>
  <c r="K195" i="3"/>
  <c r="K197" i="3" s="1"/>
  <c r="J42" i="2" s="1"/>
  <c r="K226" i="3"/>
  <c r="K213" i="3"/>
  <c r="K219" i="3" s="1"/>
  <c r="J44" i="2" s="1"/>
  <c r="K150" i="3"/>
  <c r="K152" i="3" s="1"/>
  <c r="J40" i="2" s="1"/>
  <c r="K209" i="5"/>
  <c r="K217" i="5"/>
  <c r="K229" i="5"/>
  <c r="K191" i="5"/>
  <c r="J54" i="2" s="1"/>
  <c r="K164" i="5"/>
  <c r="J164" i="5"/>
  <c r="I164" i="5"/>
  <c r="H164" i="5"/>
  <c r="G164" i="5"/>
  <c r="F164" i="5"/>
  <c r="E164" i="5"/>
  <c r="D164" i="5"/>
  <c r="D176" i="5" s="1"/>
  <c r="K214" i="3"/>
  <c r="K220" i="3" s="1"/>
  <c r="J45" i="2" s="1"/>
  <c r="J214" i="3"/>
  <c r="J220" i="3" s="1"/>
  <c r="I45" i="2" s="1"/>
  <c r="I214" i="3"/>
  <c r="I220" i="3" s="1"/>
  <c r="H45" i="2" s="1"/>
  <c r="H214" i="3"/>
  <c r="H220" i="3" s="1"/>
  <c r="G45" i="2" s="1"/>
  <c r="G214" i="3"/>
  <c r="G220" i="3" s="1"/>
  <c r="F45" i="2" s="1"/>
  <c r="F214" i="3"/>
  <c r="F220" i="3" s="1"/>
  <c r="E45" i="2" s="1"/>
  <c r="E214" i="3"/>
  <c r="D214" i="3"/>
  <c r="D220" i="3" s="1"/>
  <c r="C45" i="2" s="1"/>
  <c r="K77" i="6"/>
  <c r="K89" i="6"/>
  <c r="J77" i="6"/>
  <c r="J89" i="6"/>
  <c r="I77" i="6"/>
  <c r="I89" i="6"/>
  <c r="H77" i="6"/>
  <c r="H89" i="6"/>
  <c r="G77" i="6"/>
  <c r="G89" i="6"/>
  <c r="F77" i="6"/>
  <c r="F89" i="6"/>
  <c r="E77" i="6"/>
  <c r="E89" i="6"/>
  <c r="D77" i="6"/>
  <c r="C77" i="6" s="1"/>
  <c r="D89" i="6"/>
  <c r="K185" i="5"/>
  <c r="J33" i="2" s="1"/>
  <c r="J185" i="5"/>
  <c r="I33" i="2" s="1"/>
  <c r="I185" i="5"/>
  <c r="H33" i="2" s="1"/>
  <c r="H185" i="5"/>
  <c r="G33" i="2" s="1"/>
  <c r="G185" i="5"/>
  <c r="F33" i="2" s="1"/>
  <c r="F185" i="5"/>
  <c r="E33" i="2" s="1"/>
  <c r="E185" i="5"/>
  <c r="D33" i="2" s="1"/>
  <c r="D185" i="5"/>
  <c r="C33" i="2" s="1"/>
  <c r="C21" i="5"/>
  <c r="D36" i="6"/>
  <c r="C35" i="2" s="1"/>
  <c r="E36" i="6"/>
  <c r="F36" i="6"/>
  <c r="E35" i="2" s="1"/>
  <c r="G36" i="6"/>
  <c r="F35" i="2" s="1"/>
  <c r="H36" i="6"/>
  <c r="G35" i="2" s="1"/>
  <c r="I36" i="6"/>
  <c r="H35" i="2" s="1"/>
  <c r="J36" i="6"/>
  <c r="I35" i="2" s="1"/>
  <c r="K36" i="6"/>
  <c r="J35" i="2" s="1"/>
  <c r="D81" i="4"/>
  <c r="D87" i="4"/>
  <c r="D93" i="4"/>
  <c r="D103" i="4"/>
  <c r="E81" i="4"/>
  <c r="E87" i="4"/>
  <c r="E93" i="4"/>
  <c r="E103" i="4"/>
  <c r="F81" i="4"/>
  <c r="F87" i="4"/>
  <c r="F93" i="4"/>
  <c r="F103" i="4"/>
  <c r="G81" i="4"/>
  <c r="G87" i="4"/>
  <c r="G93" i="4"/>
  <c r="G103" i="4"/>
  <c r="H81" i="4"/>
  <c r="H87" i="4"/>
  <c r="H93" i="4"/>
  <c r="H103" i="4"/>
  <c r="I81" i="4"/>
  <c r="I87" i="4"/>
  <c r="I93" i="4"/>
  <c r="I103" i="4"/>
  <c r="J81" i="4"/>
  <c r="J87" i="4"/>
  <c r="J93" i="4"/>
  <c r="J103" i="4"/>
  <c r="C61" i="4"/>
  <c r="C273" i="3"/>
  <c r="C250" i="3"/>
  <c r="C222" i="3"/>
  <c r="D227" i="3"/>
  <c r="D235" i="3"/>
  <c r="E227" i="3"/>
  <c r="E235" i="3"/>
  <c r="F227" i="3"/>
  <c r="F235" i="3"/>
  <c r="G227" i="3"/>
  <c r="G235" i="3"/>
  <c r="H227" i="3"/>
  <c r="H235" i="3"/>
  <c r="I227" i="3"/>
  <c r="I235" i="3"/>
  <c r="J227" i="3"/>
  <c r="J235" i="3"/>
  <c r="K227" i="3"/>
  <c r="K235" i="3"/>
  <c r="C237" i="3"/>
  <c r="C236" i="3"/>
  <c r="C233" i="3"/>
  <c r="C232" i="3"/>
  <c r="C231" i="3"/>
  <c r="C230" i="3"/>
  <c r="C229" i="3"/>
  <c r="C228" i="3"/>
  <c r="C227" i="3"/>
  <c r="C224" i="3"/>
  <c r="C223" i="3"/>
  <c r="E220" i="3"/>
  <c r="D45" i="2" s="1"/>
  <c r="C218" i="3"/>
  <c r="C217" i="3"/>
  <c r="C216" i="3"/>
  <c r="C215" i="3"/>
  <c r="C210" i="3"/>
  <c r="C209" i="3"/>
  <c r="C212" i="3"/>
  <c r="C211" i="3"/>
  <c r="D196" i="3"/>
  <c r="D198" i="3" s="1"/>
  <c r="E196" i="3"/>
  <c r="E198" i="3" s="1"/>
  <c r="D43" i="2" s="1"/>
  <c r="F196" i="3"/>
  <c r="F198" i="3" s="1"/>
  <c r="E43" i="2" s="1"/>
  <c r="G196" i="3"/>
  <c r="G198" i="3" s="1"/>
  <c r="F43" i="2" s="1"/>
  <c r="H196" i="3"/>
  <c r="H198" i="3" s="1"/>
  <c r="G43" i="2" s="1"/>
  <c r="I196" i="3"/>
  <c r="I198" i="3" s="1"/>
  <c r="H43" i="2" s="1"/>
  <c r="J196" i="3"/>
  <c r="J198" i="3" s="1"/>
  <c r="I43" i="2" s="1"/>
  <c r="K196" i="3"/>
  <c r="K198" i="3" s="1"/>
  <c r="J43" i="2" s="1"/>
  <c r="C194" i="3"/>
  <c r="C193" i="3"/>
  <c r="C192" i="3"/>
  <c r="C191" i="3"/>
  <c r="C190" i="3"/>
  <c r="C189" i="3"/>
  <c r="C188" i="3"/>
  <c r="C187" i="3"/>
  <c r="D183" i="3"/>
  <c r="E183" i="3"/>
  <c r="F183" i="3"/>
  <c r="G183" i="3"/>
  <c r="H183" i="3"/>
  <c r="I183" i="3"/>
  <c r="J183" i="3"/>
  <c r="K183" i="3"/>
  <c r="C181" i="3"/>
  <c r="C180" i="3"/>
  <c r="C179" i="3"/>
  <c r="C178" i="3"/>
  <c r="C177" i="3"/>
  <c r="C176" i="3"/>
  <c r="C173" i="3"/>
  <c r="C172" i="3"/>
  <c r="C171" i="3"/>
  <c r="C170" i="3"/>
  <c r="C169" i="3"/>
  <c r="C168" i="3"/>
  <c r="C167" i="3"/>
  <c r="C166" i="3"/>
  <c r="C165" i="3"/>
  <c r="C164" i="3"/>
  <c r="D151" i="3"/>
  <c r="D153" i="3" s="1"/>
  <c r="C41" i="2" s="1"/>
  <c r="E151" i="3"/>
  <c r="E153" i="3" s="1"/>
  <c r="D41" i="2" s="1"/>
  <c r="F151" i="3"/>
  <c r="F153" i="3" s="1"/>
  <c r="E41" i="2" s="1"/>
  <c r="G151" i="3"/>
  <c r="G153" i="3" s="1"/>
  <c r="F41" i="2" s="1"/>
  <c r="H151" i="3"/>
  <c r="H153" i="3" s="1"/>
  <c r="G41" i="2" s="1"/>
  <c r="I151" i="3"/>
  <c r="I153" i="3" s="1"/>
  <c r="H41" i="2" s="1"/>
  <c r="J151" i="3"/>
  <c r="J153" i="3" s="1"/>
  <c r="I41" i="2" s="1"/>
  <c r="K151" i="3"/>
  <c r="K153" i="3" s="1"/>
  <c r="J41" i="2" s="1"/>
  <c r="C149" i="3"/>
  <c r="C148" i="3"/>
  <c r="C147" i="3"/>
  <c r="C146" i="3"/>
  <c r="C145" i="3"/>
  <c r="C144" i="3"/>
  <c r="C143" i="3"/>
  <c r="D128" i="3"/>
  <c r="D136" i="3"/>
  <c r="E128" i="3"/>
  <c r="E136" i="3"/>
  <c r="F128" i="3"/>
  <c r="F136" i="3"/>
  <c r="G128" i="3"/>
  <c r="G136" i="3"/>
  <c r="H128" i="3"/>
  <c r="H136" i="3"/>
  <c r="I128" i="3"/>
  <c r="I136" i="3"/>
  <c r="J128" i="3"/>
  <c r="J136" i="3"/>
  <c r="K136" i="3"/>
  <c r="K140" i="3" s="1"/>
  <c r="J17" i="2" s="1"/>
  <c r="C138" i="3"/>
  <c r="C137" i="3"/>
  <c r="C134" i="3"/>
  <c r="C133" i="3"/>
  <c r="C132" i="3"/>
  <c r="C131" i="3"/>
  <c r="C130" i="3"/>
  <c r="C129" i="3"/>
  <c r="C126" i="3"/>
  <c r="C125" i="3"/>
  <c r="C124" i="3"/>
  <c r="C123" i="3"/>
  <c r="C122" i="3"/>
  <c r="C121" i="3"/>
  <c r="D119" i="3"/>
  <c r="C15" i="2" s="1"/>
  <c r="E119" i="3"/>
  <c r="F119" i="3"/>
  <c r="E15" i="2" s="1"/>
  <c r="G119" i="3"/>
  <c r="F15" i="2" s="1"/>
  <c r="H119" i="3"/>
  <c r="G15" i="2" s="1"/>
  <c r="I119" i="3"/>
  <c r="H15" i="2" s="1"/>
  <c r="J119" i="3"/>
  <c r="I15" i="2" s="1"/>
  <c r="K119" i="3"/>
  <c r="J15" i="2" s="1"/>
  <c r="C117" i="3"/>
  <c r="C116" i="3"/>
  <c r="C115" i="3"/>
  <c r="C114" i="3"/>
  <c r="C113" i="3"/>
  <c r="C112" i="3"/>
  <c r="C111" i="3"/>
  <c r="C110" i="3"/>
  <c r="C109" i="3"/>
  <c r="C108" i="3"/>
  <c r="C107" i="3"/>
  <c r="C106" i="3"/>
  <c r="C105" i="3"/>
  <c r="C104" i="3"/>
  <c r="C103" i="3"/>
  <c r="C102" i="3"/>
  <c r="C89" i="3"/>
  <c r="C88" i="3"/>
  <c r="C87" i="3"/>
  <c r="C86" i="3"/>
  <c r="C85" i="3"/>
  <c r="C84" i="3"/>
  <c r="C83" i="3"/>
  <c r="C82" i="3"/>
  <c r="C81" i="3"/>
  <c r="C80" i="3"/>
  <c r="C79" i="3"/>
  <c r="C78" i="3"/>
  <c r="C77" i="3"/>
  <c r="C76" i="3"/>
  <c r="C75" i="3"/>
  <c r="C74" i="3"/>
  <c r="C73" i="3"/>
  <c r="C72" i="3"/>
  <c r="C71" i="3"/>
  <c r="C70" i="3"/>
  <c r="C69" i="3"/>
  <c r="C68" i="3"/>
  <c r="C67" i="3"/>
  <c r="C66" i="3"/>
  <c r="C65" i="3"/>
  <c r="C64"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2" i="3"/>
  <c r="C21" i="3"/>
  <c r="C20" i="3"/>
  <c r="C19" i="3"/>
  <c r="C18" i="3"/>
  <c r="C17" i="3"/>
  <c r="C16" i="3"/>
  <c r="C14" i="3"/>
  <c r="C13" i="3"/>
  <c r="C12" i="3"/>
  <c r="C11" i="3"/>
  <c r="D154" i="4"/>
  <c r="D160" i="4"/>
  <c r="D166" i="4"/>
  <c r="D147" i="6"/>
  <c r="D155" i="6"/>
  <c r="D132" i="6"/>
  <c r="D136" i="6" s="1"/>
  <c r="C61" i="2" s="1"/>
  <c r="D102" i="6"/>
  <c r="D110" i="6" s="1"/>
  <c r="C59" i="2" s="1"/>
  <c r="C43" i="2"/>
  <c r="D210" i="5"/>
  <c r="D218" i="5"/>
  <c r="D230" i="5"/>
  <c r="D192" i="5"/>
  <c r="C55" i="2" s="1"/>
  <c r="E154" i="4"/>
  <c r="E160" i="4"/>
  <c r="E166" i="4"/>
  <c r="E147" i="6"/>
  <c r="E155" i="6"/>
  <c r="E132" i="6"/>
  <c r="E136" i="6" s="1"/>
  <c r="D61" i="2" s="1"/>
  <c r="E102" i="6"/>
  <c r="E110" i="6" s="1"/>
  <c r="E210" i="5"/>
  <c r="E218" i="5"/>
  <c r="E230" i="5"/>
  <c r="E192" i="5"/>
  <c r="D55" i="2" s="1"/>
  <c r="F154" i="4"/>
  <c r="F160" i="4"/>
  <c r="F166" i="4"/>
  <c r="F147" i="6"/>
  <c r="F155" i="6"/>
  <c r="F132" i="6"/>
  <c r="F136" i="6" s="1"/>
  <c r="F102" i="6"/>
  <c r="F110" i="6" s="1"/>
  <c r="E59" i="2" s="1"/>
  <c r="F210" i="5"/>
  <c r="F218" i="5"/>
  <c r="F230" i="5"/>
  <c r="F192" i="5"/>
  <c r="E55" i="2" s="1"/>
  <c r="G154" i="4"/>
  <c r="G160" i="4"/>
  <c r="G166" i="4"/>
  <c r="G147" i="6"/>
  <c r="G155" i="6"/>
  <c r="G132" i="6"/>
  <c r="G136" i="6" s="1"/>
  <c r="F61" i="2" s="1"/>
  <c r="G102" i="6"/>
  <c r="G110" i="6" s="1"/>
  <c r="F59" i="2" s="1"/>
  <c r="G210" i="5"/>
  <c r="G218" i="5"/>
  <c r="G230" i="5"/>
  <c r="G192" i="5"/>
  <c r="F55" i="2" s="1"/>
  <c r="H154" i="4"/>
  <c r="H160" i="4"/>
  <c r="H166" i="4"/>
  <c r="H147" i="6"/>
  <c r="H155" i="6"/>
  <c r="H132" i="6"/>
  <c r="H136" i="6" s="1"/>
  <c r="G61" i="2" s="1"/>
  <c r="H102" i="6"/>
  <c r="H110" i="6" s="1"/>
  <c r="G59" i="2" s="1"/>
  <c r="H210" i="5"/>
  <c r="H218" i="5"/>
  <c r="H230" i="5"/>
  <c r="H192" i="5"/>
  <c r="G55" i="2" s="1"/>
  <c r="I154" i="4"/>
  <c r="I160" i="4"/>
  <c r="I166" i="4"/>
  <c r="I147" i="6"/>
  <c r="I155" i="6"/>
  <c r="I132" i="6"/>
  <c r="I136" i="6" s="1"/>
  <c r="H61" i="2" s="1"/>
  <c r="I102" i="6"/>
  <c r="I110" i="6" s="1"/>
  <c r="H59" i="2" s="1"/>
  <c r="I210" i="5"/>
  <c r="I218" i="5"/>
  <c r="I230" i="5"/>
  <c r="I192" i="5"/>
  <c r="H55" i="2" s="1"/>
  <c r="J154" i="4"/>
  <c r="J160" i="4"/>
  <c r="J166" i="4"/>
  <c r="J147" i="6"/>
  <c r="J155" i="6"/>
  <c r="J132" i="6"/>
  <c r="J136" i="6" s="1"/>
  <c r="I61" i="2" s="1"/>
  <c r="J102" i="6"/>
  <c r="J110" i="6" s="1"/>
  <c r="I59" i="2" s="1"/>
  <c r="J210" i="5"/>
  <c r="J218" i="5"/>
  <c r="J230" i="5"/>
  <c r="J192" i="5"/>
  <c r="I55" i="2" s="1"/>
  <c r="K154" i="4"/>
  <c r="K160" i="4"/>
  <c r="K166" i="4"/>
  <c r="K147" i="6"/>
  <c r="K155" i="6"/>
  <c r="K132" i="6"/>
  <c r="K136" i="6" s="1"/>
  <c r="J61" i="2" s="1"/>
  <c r="K102" i="6"/>
  <c r="K110" i="6" s="1"/>
  <c r="J59" i="2" s="1"/>
  <c r="K210" i="5"/>
  <c r="K218" i="5"/>
  <c r="K230" i="5"/>
  <c r="K192" i="5"/>
  <c r="J55" i="2" s="1"/>
  <c r="D259" i="3"/>
  <c r="D267" i="3"/>
  <c r="D125" i="4"/>
  <c r="D133" i="4"/>
  <c r="D139" i="4"/>
  <c r="D145" i="4"/>
  <c r="D47" i="6"/>
  <c r="D53" i="6"/>
  <c r="D280" i="3"/>
  <c r="D282" i="3" s="1"/>
  <c r="E259" i="3"/>
  <c r="E267" i="3"/>
  <c r="E125" i="4"/>
  <c r="E133" i="4"/>
  <c r="E139" i="4"/>
  <c r="E145" i="4"/>
  <c r="E47" i="6"/>
  <c r="E53" i="6"/>
  <c r="E280" i="3"/>
  <c r="E282" i="3" s="1"/>
  <c r="D23" i="2" s="1"/>
  <c r="F259" i="3"/>
  <c r="F267" i="3"/>
  <c r="F125" i="4"/>
  <c r="F133" i="4"/>
  <c r="F139" i="4"/>
  <c r="F145" i="4"/>
  <c r="F47" i="6"/>
  <c r="F53" i="6"/>
  <c r="F280" i="3"/>
  <c r="F282" i="3" s="1"/>
  <c r="E23" i="2" s="1"/>
  <c r="G259" i="3"/>
  <c r="G267" i="3"/>
  <c r="G125" i="4"/>
  <c r="G133" i="4"/>
  <c r="G139" i="4"/>
  <c r="G145" i="4"/>
  <c r="G47" i="6"/>
  <c r="G53" i="6"/>
  <c r="G280" i="3"/>
  <c r="G282" i="3" s="1"/>
  <c r="F23" i="2" s="1"/>
  <c r="H259" i="3"/>
  <c r="H267" i="3"/>
  <c r="H125" i="4"/>
  <c r="H133" i="4"/>
  <c r="H139" i="4"/>
  <c r="H145" i="4"/>
  <c r="H47" i="6"/>
  <c r="H53" i="6"/>
  <c r="H280" i="3"/>
  <c r="H282" i="3" s="1"/>
  <c r="G23" i="2" s="1"/>
  <c r="I259" i="3"/>
  <c r="I267" i="3"/>
  <c r="I125" i="4"/>
  <c r="I133" i="4"/>
  <c r="I139" i="4"/>
  <c r="I145" i="4"/>
  <c r="I47" i="6"/>
  <c r="I53" i="6"/>
  <c r="I280" i="3"/>
  <c r="I282" i="3" s="1"/>
  <c r="H23" i="2" s="1"/>
  <c r="J259" i="3"/>
  <c r="J267" i="3"/>
  <c r="J125" i="4"/>
  <c r="J133" i="4"/>
  <c r="J139" i="4"/>
  <c r="J145" i="4"/>
  <c r="J47" i="6"/>
  <c r="J53" i="6"/>
  <c r="J280" i="3"/>
  <c r="J282" i="3" s="1"/>
  <c r="I23" i="2" s="1"/>
  <c r="K259" i="3"/>
  <c r="K267" i="3"/>
  <c r="K125" i="4"/>
  <c r="K133" i="4"/>
  <c r="K139" i="4"/>
  <c r="K145" i="4"/>
  <c r="K47" i="6"/>
  <c r="K53" i="6"/>
  <c r="K280" i="3"/>
  <c r="K282" i="3" s="1"/>
  <c r="J23" i="2" s="1"/>
  <c r="C29" i="6"/>
  <c r="C30" i="6"/>
  <c r="C11" i="6"/>
  <c r="C13" i="6"/>
  <c r="C15" i="6"/>
  <c r="C17" i="6"/>
  <c r="C19" i="6"/>
  <c r="C21" i="6"/>
  <c r="C23" i="6"/>
  <c r="C25" i="6"/>
  <c r="C27" i="6"/>
  <c r="C31" i="6"/>
  <c r="C33" i="6"/>
  <c r="C12" i="6"/>
  <c r="C14" i="6"/>
  <c r="C16" i="6"/>
  <c r="C18" i="6"/>
  <c r="C20" i="6"/>
  <c r="C22" i="6"/>
  <c r="C24" i="6"/>
  <c r="C26" i="6"/>
  <c r="C28" i="6"/>
  <c r="C32" i="6"/>
  <c r="C34" i="6"/>
  <c r="C111" i="6"/>
  <c r="C60" i="6"/>
  <c r="C1" i="6"/>
  <c r="C193" i="5"/>
  <c r="C147" i="5"/>
  <c r="C114" i="5"/>
  <c r="C55" i="5"/>
  <c r="C1" i="5"/>
  <c r="C106" i="4"/>
  <c r="C63" i="4"/>
  <c r="C1" i="4"/>
  <c r="C240" i="3"/>
  <c r="C199" i="3"/>
  <c r="C154" i="3"/>
  <c r="C92" i="3"/>
  <c r="C55" i="3"/>
  <c r="C1" i="3"/>
  <c r="K116" i="6"/>
  <c r="F116" i="6"/>
  <c r="A116" i="6"/>
  <c r="L113" i="6"/>
  <c r="I113" i="6"/>
  <c r="E113" i="6"/>
  <c r="A113" i="6"/>
  <c r="K65" i="6"/>
  <c r="F65" i="6"/>
  <c r="A65" i="6"/>
  <c r="L62" i="6"/>
  <c r="I62" i="6"/>
  <c r="E62" i="6"/>
  <c r="A62" i="6"/>
  <c r="K6" i="6"/>
  <c r="F6" i="6"/>
  <c r="A6" i="6"/>
  <c r="L3" i="6"/>
  <c r="I3" i="6"/>
  <c r="E3" i="6"/>
  <c r="A3" i="6"/>
  <c r="K198" i="5"/>
  <c r="F198" i="5"/>
  <c r="A198" i="5"/>
  <c r="L195" i="5"/>
  <c r="I195" i="5"/>
  <c r="E195" i="5"/>
  <c r="A195" i="5"/>
  <c r="K152" i="5"/>
  <c r="F152" i="5"/>
  <c r="A152" i="5"/>
  <c r="L149" i="5"/>
  <c r="I149" i="5"/>
  <c r="E149" i="5"/>
  <c r="A149" i="5"/>
  <c r="K119" i="5"/>
  <c r="F119" i="5"/>
  <c r="A119" i="5"/>
  <c r="L116" i="5"/>
  <c r="I116" i="5"/>
  <c r="E116" i="5"/>
  <c r="A116" i="5"/>
  <c r="K60" i="5"/>
  <c r="F60" i="5"/>
  <c r="A60" i="5"/>
  <c r="L57" i="5"/>
  <c r="I57" i="5"/>
  <c r="E57" i="5"/>
  <c r="A57" i="5"/>
  <c r="K6" i="5"/>
  <c r="F6" i="5"/>
  <c r="A6" i="5"/>
  <c r="L3" i="5"/>
  <c r="I3" i="5"/>
  <c r="E3" i="5"/>
  <c r="A3" i="5"/>
  <c r="K111" i="4"/>
  <c r="F111" i="4"/>
  <c r="A111" i="4"/>
  <c r="L108" i="4"/>
  <c r="I108" i="4"/>
  <c r="E108" i="4"/>
  <c r="A108" i="4"/>
  <c r="K68" i="4"/>
  <c r="F68" i="4"/>
  <c r="A68" i="4"/>
  <c r="L65" i="4"/>
  <c r="I65" i="4"/>
  <c r="E65" i="4"/>
  <c r="A65" i="4"/>
  <c r="K6" i="4"/>
  <c r="F6" i="4"/>
  <c r="A6" i="4"/>
  <c r="L3" i="4"/>
  <c r="I3" i="4"/>
  <c r="E3" i="4"/>
  <c r="A3" i="4"/>
  <c r="K245" i="3"/>
  <c r="F245" i="3"/>
  <c r="A245" i="3"/>
  <c r="L242" i="3"/>
  <c r="I242" i="3"/>
  <c r="E242" i="3"/>
  <c r="A242" i="3"/>
  <c r="K204" i="3"/>
  <c r="F204" i="3"/>
  <c r="A204" i="3"/>
  <c r="L201" i="3"/>
  <c r="I201" i="3"/>
  <c r="E201" i="3"/>
  <c r="A201" i="3"/>
  <c r="K159" i="3"/>
  <c r="F159" i="3"/>
  <c r="A159" i="3"/>
  <c r="L156" i="3"/>
  <c r="I156" i="3"/>
  <c r="E156" i="3"/>
  <c r="A156" i="3"/>
  <c r="K97" i="3"/>
  <c r="F97" i="3"/>
  <c r="A97" i="3"/>
  <c r="L94" i="3"/>
  <c r="I94" i="3"/>
  <c r="E94" i="3"/>
  <c r="A94" i="3"/>
  <c r="K60" i="3"/>
  <c r="F60" i="3"/>
  <c r="A60" i="3"/>
  <c r="L57" i="3"/>
  <c r="I57" i="3"/>
  <c r="E57" i="3"/>
  <c r="A57" i="3"/>
  <c r="E3" i="3"/>
  <c r="I3" i="3"/>
  <c r="L3" i="3"/>
  <c r="C190" i="5"/>
  <c r="C189" i="5"/>
  <c r="C188" i="5"/>
  <c r="C187" i="5"/>
  <c r="L240" i="3"/>
  <c r="C278" i="3"/>
  <c r="C277" i="3"/>
  <c r="C276" i="3"/>
  <c r="C275" i="3"/>
  <c r="C274" i="3"/>
  <c r="C269" i="3"/>
  <c r="C268" i="3"/>
  <c r="C265" i="3"/>
  <c r="C264" i="3"/>
  <c r="C263" i="3"/>
  <c r="C262" i="3"/>
  <c r="C261" i="3"/>
  <c r="C260" i="3"/>
  <c r="C257" i="3"/>
  <c r="C256" i="3"/>
  <c r="C255" i="3"/>
  <c r="C254" i="3"/>
  <c r="C253" i="3"/>
  <c r="C252" i="3"/>
  <c r="C251" i="3"/>
  <c r="L279" i="3"/>
  <c r="L280" i="3"/>
  <c r="L55" i="3"/>
  <c r="L199" i="3"/>
  <c r="L154" i="3"/>
  <c r="L92" i="3"/>
  <c r="C80" i="5"/>
  <c r="C82" i="5"/>
  <c r="C19" i="5"/>
  <c r="C101" i="5"/>
  <c r="C100" i="5"/>
  <c r="C174" i="5"/>
  <c r="C173" i="5"/>
  <c r="C170" i="5"/>
  <c r="C169" i="5"/>
  <c r="C166" i="5"/>
  <c r="C165" i="5"/>
  <c r="C232" i="5"/>
  <c r="C231" i="5"/>
  <c r="C228" i="5"/>
  <c r="C227" i="5"/>
  <c r="C226" i="5"/>
  <c r="C225" i="5"/>
  <c r="C224" i="5"/>
  <c r="C223" i="5"/>
  <c r="C222" i="5"/>
  <c r="C221" i="5"/>
  <c r="C220" i="5"/>
  <c r="C219" i="5"/>
  <c r="C216" i="5"/>
  <c r="C215" i="5"/>
  <c r="C214" i="5"/>
  <c r="C213" i="5"/>
  <c r="C212" i="5"/>
  <c r="C211" i="5"/>
  <c r="C208" i="5"/>
  <c r="C207" i="5"/>
  <c r="C206" i="5"/>
  <c r="C205" i="5"/>
  <c r="C204" i="5"/>
  <c r="C203" i="5"/>
  <c r="C183" i="5"/>
  <c r="C182" i="5"/>
  <c r="C181" i="5"/>
  <c r="C180" i="5"/>
  <c r="C179" i="5"/>
  <c r="C178" i="5"/>
  <c r="C162" i="5"/>
  <c r="C161" i="5"/>
  <c r="C160" i="5"/>
  <c r="C159" i="5"/>
  <c r="C158" i="5"/>
  <c r="C157" i="5"/>
  <c r="C142" i="5"/>
  <c r="C141" i="5"/>
  <c r="C140" i="5"/>
  <c r="C139" i="5"/>
  <c r="C136" i="5"/>
  <c r="C135" i="5"/>
  <c r="C134" i="5"/>
  <c r="C133" i="5"/>
  <c r="C132" i="5"/>
  <c r="C131" i="5"/>
  <c r="C128" i="5"/>
  <c r="C127" i="5"/>
  <c r="C126" i="5"/>
  <c r="C125" i="5"/>
  <c r="C124" i="5"/>
  <c r="C123" i="5"/>
  <c r="C111" i="5"/>
  <c r="C110" i="5"/>
  <c r="C109" i="5"/>
  <c r="C108" i="5"/>
  <c r="C107" i="5"/>
  <c r="C106" i="5"/>
  <c r="C105" i="5"/>
  <c r="C104" i="5"/>
  <c r="C99" i="5"/>
  <c r="C98" i="5"/>
  <c r="C97" i="5"/>
  <c r="C96" i="5"/>
  <c r="C95" i="5"/>
  <c r="C94" i="5"/>
  <c r="C91" i="5"/>
  <c r="C90" i="5"/>
  <c r="C89" i="5"/>
  <c r="C88" i="5"/>
  <c r="C87" i="5"/>
  <c r="C86" i="5"/>
  <c r="C83" i="5"/>
  <c r="C81" i="5"/>
  <c r="C77" i="5"/>
  <c r="C76" i="5"/>
  <c r="C75" i="5"/>
  <c r="C74" i="5"/>
  <c r="C73" i="5"/>
  <c r="C72" i="5"/>
  <c r="C69" i="5"/>
  <c r="C68" i="5"/>
  <c r="C67" i="5"/>
  <c r="C66" i="5"/>
  <c r="C65" i="5"/>
  <c r="C64" i="5"/>
  <c r="C42" i="5"/>
  <c r="C41" i="5"/>
  <c r="C40" i="5"/>
  <c r="C39" i="5"/>
  <c r="C38" i="5"/>
  <c r="C37" i="5"/>
  <c r="C36" i="5"/>
  <c r="C35" i="5"/>
  <c r="C34" i="5"/>
  <c r="C33" i="5"/>
  <c r="C32" i="5"/>
  <c r="C31" i="5"/>
  <c r="C30" i="5"/>
  <c r="C29" i="5"/>
  <c r="C28" i="5"/>
  <c r="C27" i="5"/>
  <c r="C26" i="5"/>
  <c r="C25" i="5"/>
  <c r="C24" i="5"/>
  <c r="C23" i="5"/>
  <c r="C22" i="5"/>
  <c r="C20" i="5"/>
  <c r="C14" i="5"/>
  <c r="C13" i="5"/>
  <c r="C12" i="5"/>
  <c r="C11" i="5"/>
  <c r="K1" i="5"/>
  <c r="K55" i="5"/>
  <c r="K114" i="5"/>
  <c r="K147" i="5"/>
  <c r="K193" i="5"/>
  <c r="C128" i="6"/>
  <c r="C127" i="6"/>
  <c r="C39" i="6"/>
  <c r="C42" i="6"/>
  <c r="C43" i="6"/>
  <c r="C145" i="6"/>
  <c r="C144" i="6"/>
  <c r="C143" i="6"/>
  <c r="C142" i="6"/>
  <c r="C153" i="6"/>
  <c r="C152" i="6"/>
  <c r="C151" i="6"/>
  <c r="C150" i="6"/>
  <c r="C149" i="6"/>
  <c r="C148" i="6"/>
  <c r="C141" i="6"/>
  <c r="C140" i="6"/>
  <c r="C139" i="6"/>
  <c r="C138" i="6"/>
  <c r="C134" i="6"/>
  <c r="C133" i="6"/>
  <c r="C130" i="6"/>
  <c r="C129" i="6"/>
  <c r="C126" i="6"/>
  <c r="C125" i="6"/>
  <c r="C124" i="6"/>
  <c r="C123" i="6"/>
  <c r="C122" i="6"/>
  <c r="C121" i="6"/>
  <c r="C108" i="6"/>
  <c r="C107" i="6"/>
  <c r="C106" i="6"/>
  <c r="C105" i="6"/>
  <c r="C104" i="6"/>
  <c r="C103" i="6"/>
  <c r="C100" i="6"/>
  <c r="C99" i="6"/>
  <c r="C98" i="6"/>
  <c r="C97" i="6"/>
  <c r="C96" i="6"/>
  <c r="C95" i="6"/>
  <c r="C94" i="6"/>
  <c r="C93" i="6"/>
  <c r="C57" i="6"/>
  <c r="C56" i="6"/>
  <c r="C87" i="6"/>
  <c r="C86" i="6"/>
  <c r="C85" i="6"/>
  <c r="C84" i="6"/>
  <c r="C83" i="6"/>
  <c r="C82" i="6"/>
  <c r="C81" i="6"/>
  <c r="C80" i="6"/>
  <c r="C55" i="6"/>
  <c r="C54" i="6"/>
  <c r="C51" i="6"/>
  <c r="C50" i="6"/>
  <c r="C49" i="6"/>
  <c r="C48" i="6"/>
  <c r="C79" i="6"/>
  <c r="C78" i="6"/>
  <c r="C75" i="6"/>
  <c r="C74" i="6"/>
  <c r="C73" i="6"/>
  <c r="C72" i="6"/>
  <c r="C71" i="6"/>
  <c r="C70" i="6"/>
  <c r="C45" i="6"/>
  <c r="C44" i="6"/>
  <c r="C41" i="6"/>
  <c r="C40" i="6"/>
  <c r="C38" i="6"/>
  <c r="K1" i="6"/>
  <c r="K60" i="6"/>
  <c r="K111" i="6"/>
  <c r="F6" i="3"/>
  <c r="A6" i="3"/>
  <c r="A3" i="3"/>
  <c r="L1" i="3"/>
  <c r="K6" i="3"/>
  <c r="C96" i="4"/>
  <c r="C94" i="4"/>
  <c r="C101" i="4"/>
  <c r="C100" i="4"/>
  <c r="C99" i="4"/>
  <c r="C98" i="4"/>
  <c r="K106" i="4"/>
  <c r="K63" i="4"/>
  <c r="K1" i="4"/>
  <c r="C164" i="4"/>
  <c r="C163" i="4"/>
  <c r="C162" i="4"/>
  <c r="C161" i="4"/>
  <c r="C143" i="4"/>
  <c r="C142" i="4"/>
  <c r="C141" i="4"/>
  <c r="C140" i="4"/>
  <c r="C137" i="4"/>
  <c r="C136" i="4"/>
  <c r="C135" i="4"/>
  <c r="C134" i="4"/>
  <c r="C131" i="4"/>
  <c r="C130" i="4"/>
  <c r="C129" i="4"/>
  <c r="C128" i="4"/>
  <c r="C127" i="4"/>
  <c r="C126" i="4"/>
  <c r="C158" i="4"/>
  <c r="C157" i="4"/>
  <c r="C156" i="4"/>
  <c r="C155" i="4"/>
  <c r="C123" i="4"/>
  <c r="C122" i="4"/>
  <c r="C121" i="4"/>
  <c r="C120" i="4"/>
  <c r="C119" i="4"/>
  <c r="C118" i="4"/>
  <c r="C117" i="4"/>
  <c r="C116" i="4"/>
  <c r="C152" i="4"/>
  <c r="C151" i="4"/>
  <c r="C150" i="4"/>
  <c r="C149" i="4"/>
  <c r="C97" i="4"/>
  <c r="C95" i="4"/>
  <c r="C91" i="4"/>
  <c r="C90" i="4"/>
  <c r="C89" i="4"/>
  <c r="C88" i="4"/>
  <c r="C85" i="4"/>
  <c r="C84" i="4"/>
  <c r="C83" i="4"/>
  <c r="C82" i="4"/>
  <c r="C79" i="4"/>
  <c r="C78" i="4"/>
  <c r="C77" i="4"/>
  <c r="C76" i="4"/>
  <c r="C73" i="4"/>
  <c r="C62" i="4"/>
  <c r="C60" i="4"/>
  <c r="C59" i="4"/>
  <c r="C58" i="4"/>
  <c r="C57" i="4"/>
  <c r="C56" i="4"/>
  <c r="C55" i="4"/>
  <c r="C54" i="4"/>
  <c r="C53" i="4"/>
  <c r="C52" i="4"/>
  <c r="C51" i="4"/>
  <c r="C50" i="4"/>
  <c r="C49" i="4"/>
  <c r="C48" i="4"/>
  <c r="C47" i="4"/>
  <c r="C46" i="4"/>
  <c r="C45" i="4"/>
  <c r="C44" i="4"/>
  <c r="C43" i="4"/>
  <c r="C42" i="4"/>
  <c r="C41" i="4"/>
  <c r="C40" i="4"/>
  <c r="C39" i="4"/>
  <c r="C38" i="4"/>
  <c r="C37" i="4"/>
  <c r="C34" i="4"/>
  <c r="C33" i="4"/>
  <c r="C32" i="4"/>
  <c r="C31" i="4"/>
  <c r="C30" i="4"/>
  <c r="C29" i="4"/>
  <c r="C28" i="4"/>
  <c r="C27" i="4"/>
  <c r="C26" i="4"/>
  <c r="C25" i="4"/>
  <c r="C24" i="4"/>
  <c r="C23" i="4"/>
  <c r="C22" i="4"/>
  <c r="C21" i="4"/>
  <c r="C20" i="4"/>
  <c r="C19" i="4"/>
  <c r="C18" i="4"/>
  <c r="C17" i="4"/>
  <c r="C16" i="4"/>
  <c r="C15" i="4"/>
  <c r="C14" i="4"/>
  <c r="C13" i="4"/>
  <c r="K234" i="5" l="1"/>
  <c r="I234" i="5"/>
  <c r="H53" i="2" s="1"/>
  <c r="G234" i="5"/>
  <c r="K233" i="5"/>
  <c r="J233" i="5"/>
  <c r="I233" i="5"/>
  <c r="H52" i="2" s="1"/>
  <c r="G233" i="5"/>
  <c r="D233" i="5"/>
  <c r="E233" i="5"/>
  <c r="J234" i="5"/>
  <c r="H234" i="5"/>
  <c r="F234" i="5"/>
  <c r="H233" i="5"/>
  <c r="F233" i="5"/>
  <c r="E52" i="2" s="1"/>
  <c r="D234" i="5"/>
  <c r="C53" i="2" s="1"/>
  <c r="E234" i="5"/>
  <c r="D53" i="2" s="1"/>
  <c r="C74" i="4"/>
  <c r="G52" i="2"/>
  <c r="K175" i="5"/>
  <c r="J30" i="2" s="1"/>
  <c r="C217" i="5"/>
  <c r="J271" i="3"/>
  <c r="I21" i="2" s="1"/>
  <c r="E53" i="2"/>
  <c r="G53" i="2"/>
  <c r="C31" i="2"/>
  <c r="C209" i="5"/>
  <c r="D175" i="5"/>
  <c r="C30" i="2" s="1"/>
  <c r="C171" i="5"/>
  <c r="C229" i="5"/>
  <c r="C93" i="4"/>
  <c r="D59" i="6"/>
  <c r="C37" i="2" s="1"/>
  <c r="J91" i="6"/>
  <c r="I57" i="2" s="1"/>
  <c r="K91" i="6"/>
  <c r="J57" i="2" s="1"/>
  <c r="K168" i="4"/>
  <c r="J51" i="2" s="1"/>
  <c r="K147" i="4"/>
  <c r="J27" i="2" s="1"/>
  <c r="H90" i="6"/>
  <c r="G56" i="2" s="1"/>
  <c r="C191" i="5"/>
  <c r="C159" i="4"/>
  <c r="D238" i="3"/>
  <c r="C46" i="2" s="1"/>
  <c r="E238" i="3"/>
  <c r="D46" i="2" s="1"/>
  <c r="K157" i="6"/>
  <c r="J63" i="2" s="1"/>
  <c r="K139" i="3"/>
  <c r="J16" i="2" s="1"/>
  <c r="G139" i="3"/>
  <c r="F16" i="2" s="1"/>
  <c r="F139" i="3"/>
  <c r="E16" i="2" s="1"/>
  <c r="F156" i="6"/>
  <c r="E62" i="2" s="1"/>
  <c r="C92" i="4"/>
  <c r="C86" i="4"/>
  <c r="F270" i="3"/>
  <c r="E20" i="2" s="1"/>
  <c r="G238" i="3"/>
  <c r="F46" i="2" s="1"/>
  <c r="J184" i="3"/>
  <c r="I18" i="2" s="1"/>
  <c r="I184" i="3"/>
  <c r="H18" i="2" s="1"/>
  <c r="K185" i="3"/>
  <c r="J19" i="2" s="1"/>
  <c r="C182" i="3"/>
  <c r="K239" i="3"/>
  <c r="J47" i="2" s="1"/>
  <c r="J239" i="3"/>
  <c r="I47" i="2" s="1"/>
  <c r="H238" i="3"/>
  <c r="G46" i="2" s="1"/>
  <c r="D139" i="3"/>
  <c r="C16" i="2" s="1"/>
  <c r="F238" i="3"/>
  <c r="E46" i="2" s="1"/>
  <c r="C266" i="3"/>
  <c r="F271" i="3"/>
  <c r="E21" i="2" s="1"/>
  <c r="C81" i="4"/>
  <c r="C154" i="4"/>
  <c r="C144" i="5"/>
  <c r="K176" i="5"/>
  <c r="J31" i="2" s="1"/>
  <c r="C147" i="6"/>
  <c r="D157" i="6"/>
  <c r="C63" i="2" s="1"/>
  <c r="H59" i="6"/>
  <c r="G37" i="2" s="1"/>
  <c r="J59" i="6"/>
  <c r="I37" i="2" s="1"/>
  <c r="E176" i="5"/>
  <c r="D31" i="2" s="1"/>
  <c r="C85" i="5"/>
  <c r="C54" i="5"/>
  <c r="C160" i="4"/>
  <c r="F239" i="3"/>
  <c r="E47" i="2" s="1"/>
  <c r="D239" i="3"/>
  <c r="C47" i="2" s="1"/>
  <c r="J185" i="3"/>
  <c r="I19" i="2" s="1"/>
  <c r="F185" i="3"/>
  <c r="E19" i="2" s="1"/>
  <c r="D185" i="3"/>
  <c r="C19" i="2" s="1"/>
  <c r="E156" i="6"/>
  <c r="D62" i="2" s="1"/>
  <c r="I90" i="6"/>
  <c r="H56" i="2" s="1"/>
  <c r="G90" i="6"/>
  <c r="F56" i="2" s="1"/>
  <c r="C76" i="6"/>
  <c r="I58" i="6"/>
  <c r="H36" i="2" s="1"/>
  <c r="H58" i="6"/>
  <c r="G36" i="2" s="1"/>
  <c r="G175" i="5"/>
  <c r="F30" i="2" s="1"/>
  <c r="C79" i="5"/>
  <c r="C53" i="5"/>
  <c r="F167" i="4"/>
  <c r="E50" i="2" s="1"/>
  <c r="C153" i="4"/>
  <c r="C144" i="4"/>
  <c r="C132" i="4"/>
  <c r="C102" i="4"/>
  <c r="G270" i="3"/>
  <c r="F20" i="2" s="1"/>
  <c r="J238" i="3"/>
  <c r="I46" i="2" s="1"/>
  <c r="I238" i="3"/>
  <c r="H46" i="2" s="1"/>
  <c r="H184" i="3"/>
  <c r="G18" i="2" s="1"/>
  <c r="E184" i="3"/>
  <c r="D18" i="2" s="1"/>
  <c r="C135" i="3"/>
  <c r="I140" i="3"/>
  <c r="H17" i="2" s="1"/>
  <c r="H140" i="3"/>
  <c r="G17" i="2" s="1"/>
  <c r="G140" i="3"/>
  <c r="F17" i="2" s="1"/>
  <c r="E140" i="3"/>
  <c r="D17" i="2" s="1"/>
  <c r="G58" i="6"/>
  <c r="F36" i="2" s="1"/>
  <c r="I53" i="2"/>
  <c r="C210" i="5"/>
  <c r="J52" i="2"/>
  <c r="I176" i="5"/>
  <c r="H31" i="2" s="1"/>
  <c r="C230" i="5"/>
  <c r="F176" i="5"/>
  <c r="E31" i="2" s="1"/>
  <c r="J175" i="5"/>
  <c r="I30" i="2" s="1"/>
  <c r="F52" i="2"/>
  <c r="F175" i="5"/>
  <c r="E30" i="2" s="1"/>
  <c r="C112" i="5"/>
  <c r="J53" i="2"/>
  <c r="F53" i="2"/>
  <c r="H176" i="5"/>
  <c r="G31" i="2" s="1"/>
  <c r="J176" i="5"/>
  <c r="I31" i="2" s="1"/>
  <c r="C184" i="5"/>
  <c r="C218" i="5"/>
  <c r="C172" i="5"/>
  <c r="C18" i="5"/>
  <c r="C44" i="5" s="1"/>
  <c r="C192" i="5"/>
  <c r="C163" i="5"/>
  <c r="C113" i="5"/>
  <c r="C16" i="5"/>
  <c r="C137" i="5"/>
  <c r="C15" i="5"/>
  <c r="C143" i="5"/>
  <c r="C84" i="5"/>
  <c r="C138" i="5"/>
  <c r="C130" i="5"/>
  <c r="C71" i="5"/>
  <c r="C70" i="5"/>
  <c r="C78" i="5"/>
  <c r="C136" i="3"/>
  <c r="H185" i="3"/>
  <c r="G19" i="2" s="1"/>
  <c r="G185" i="3"/>
  <c r="F19" i="2" s="1"/>
  <c r="H239" i="3"/>
  <c r="G47" i="2" s="1"/>
  <c r="G239" i="3"/>
  <c r="F47" i="2" s="1"/>
  <c r="H271" i="3"/>
  <c r="G21" i="2" s="1"/>
  <c r="D271" i="3"/>
  <c r="C21" i="2" s="1"/>
  <c r="C103" i="4"/>
  <c r="G147" i="4"/>
  <c r="F27" i="2" s="1"/>
  <c r="C133" i="4"/>
  <c r="I147" i="4"/>
  <c r="H27" i="2" s="1"/>
  <c r="C145" i="4"/>
  <c r="C93" i="5"/>
  <c r="G176" i="5"/>
  <c r="F31" i="2" s="1"/>
  <c r="C164" i="5"/>
  <c r="F59" i="6"/>
  <c r="E37" i="2" s="1"/>
  <c r="H91" i="6"/>
  <c r="G57" i="2" s="1"/>
  <c r="D91" i="6"/>
  <c r="C57" i="2" s="1"/>
  <c r="F91" i="6"/>
  <c r="E57" i="2" s="1"/>
  <c r="G91" i="6"/>
  <c r="F57" i="2" s="1"/>
  <c r="H157" i="6"/>
  <c r="G63" i="2" s="1"/>
  <c r="I157" i="6"/>
  <c r="H63" i="2" s="1"/>
  <c r="G157" i="6"/>
  <c r="F63" i="2" s="1"/>
  <c r="E157" i="6"/>
  <c r="D63" i="2" s="1"/>
  <c r="C155" i="6"/>
  <c r="K156" i="6"/>
  <c r="J62" i="2" s="1"/>
  <c r="D156" i="6"/>
  <c r="C62" i="2" s="1"/>
  <c r="J157" i="6"/>
  <c r="I63" i="2" s="1"/>
  <c r="F157" i="6"/>
  <c r="E63" i="2" s="1"/>
  <c r="C132" i="6"/>
  <c r="C102" i="6"/>
  <c r="C89" i="6"/>
  <c r="E91" i="6"/>
  <c r="D57" i="2" s="1"/>
  <c r="I91" i="6"/>
  <c r="H57" i="2" s="1"/>
  <c r="C53" i="6"/>
  <c r="C47" i="6"/>
  <c r="I59" i="6"/>
  <c r="H37" i="2" s="1"/>
  <c r="E59" i="6"/>
  <c r="D37" i="2" s="1"/>
  <c r="K59" i="6"/>
  <c r="J37" i="2" s="1"/>
  <c r="G59" i="6"/>
  <c r="F37" i="2" s="1"/>
  <c r="C36" i="6"/>
  <c r="D35" i="2"/>
  <c r="B35" i="2" s="1"/>
  <c r="B33" i="2"/>
  <c r="C185" i="5"/>
  <c r="C103" i="5"/>
  <c r="K146" i="5"/>
  <c r="J29" i="2" s="1"/>
  <c r="D146" i="5"/>
  <c r="C29" i="2" s="1"/>
  <c r="E146" i="5"/>
  <c r="D29" i="2" s="1"/>
  <c r="F146" i="5"/>
  <c r="E29" i="2" s="1"/>
  <c r="G146" i="5"/>
  <c r="F29" i="2" s="1"/>
  <c r="J146" i="5"/>
  <c r="I29" i="2" s="1"/>
  <c r="C166" i="4"/>
  <c r="J168" i="4"/>
  <c r="I51" i="2" s="1"/>
  <c r="H168" i="4"/>
  <c r="G51" i="2" s="1"/>
  <c r="I168" i="4"/>
  <c r="H51" i="2" s="1"/>
  <c r="G168" i="4"/>
  <c r="F51" i="2" s="1"/>
  <c r="F168" i="4"/>
  <c r="E51" i="2" s="1"/>
  <c r="E168" i="4"/>
  <c r="D51" i="2" s="1"/>
  <c r="D168" i="4"/>
  <c r="C51" i="2" s="1"/>
  <c r="C139" i="4"/>
  <c r="H147" i="4"/>
  <c r="G27" i="2" s="1"/>
  <c r="E147" i="4"/>
  <c r="D27" i="2" s="1"/>
  <c r="C125" i="4"/>
  <c r="J147" i="4"/>
  <c r="I27" i="2" s="1"/>
  <c r="D147" i="4"/>
  <c r="F147" i="4"/>
  <c r="E27" i="2" s="1"/>
  <c r="C87" i="4"/>
  <c r="H105" i="4"/>
  <c r="G25" i="2" s="1"/>
  <c r="J105" i="4"/>
  <c r="I25" i="2" s="1"/>
  <c r="I105" i="4"/>
  <c r="H25" i="2" s="1"/>
  <c r="K105" i="4"/>
  <c r="J25" i="2" s="1"/>
  <c r="F105" i="4"/>
  <c r="E25" i="2" s="1"/>
  <c r="D105" i="4"/>
  <c r="C25" i="2" s="1"/>
  <c r="C75" i="4"/>
  <c r="C12" i="4"/>
  <c r="G105" i="4"/>
  <c r="F25" i="2" s="1"/>
  <c r="E105" i="4"/>
  <c r="D25" i="2" s="1"/>
  <c r="C280" i="3"/>
  <c r="K271" i="3"/>
  <c r="J21" i="2" s="1"/>
  <c r="C259" i="3"/>
  <c r="G271" i="3"/>
  <c r="F21" i="2" s="1"/>
  <c r="E271" i="3"/>
  <c r="D21" i="2" s="1"/>
  <c r="K270" i="3"/>
  <c r="J20" i="2" s="1"/>
  <c r="D270" i="3"/>
  <c r="C20" i="2" s="1"/>
  <c r="I271" i="3"/>
  <c r="H21" i="2" s="1"/>
  <c r="C235" i="3"/>
  <c r="I239" i="3"/>
  <c r="H47" i="2" s="1"/>
  <c r="E239" i="3"/>
  <c r="D47" i="2" s="1"/>
  <c r="B45" i="2"/>
  <c r="C220" i="3"/>
  <c r="C214" i="3"/>
  <c r="C196" i="3"/>
  <c r="C183" i="3"/>
  <c r="C175" i="3"/>
  <c r="I185" i="3"/>
  <c r="H19" i="2" s="1"/>
  <c r="E185" i="3"/>
  <c r="D19" i="2" s="1"/>
  <c r="C151" i="3"/>
  <c r="B41" i="2"/>
  <c r="C128" i="3"/>
  <c r="J140" i="3"/>
  <c r="I17" i="2" s="1"/>
  <c r="F140" i="3"/>
  <c r="E17" i="2" s="1"/>
  <c r="D140" i="3"/>
  <c r="C17" i="2" s="1"/>
  <c r="C119" i="3"/>
  <c r="D15" i="2"/>
  <c r="B15" i="2" s="1"/>
  <c r="C24" i="3"/>
  <c r="C91" i="3"/>
  <c r="C13" i="2"/>
  <c r="B13" i="2" s="1"/>
  <c r="C154" i="6"/>
  <c r="J156" i="6"/>
  <c r="I62" i="2" s="1"/>
  <c r="I156" i="6"/>
  <c r="H62" i="2" s="1"/>
  <c r="G156" i="6"/>
  <c r="F62" i="2" s="1"/>
  <c r="C146" i="6"/>
  <c r="H156" i="6"/>
  <c r="B60" i="2"/>
  <c r="C131" i="6"/>
  <c r="C135" i="6"/>
  <c r="C101" i="6"/>
  <c r="F58" i="2"/>
  <c r="C109" i="6"/>
  <c r="B58" i="2"/>
  <c r="C88" i="6"/>
  <c r="J90" i="6"/>
  <c r="I56" i="2" s="1"/>
  <c r="F90" i="6"/>
  <c r="E56" i="2" s="1"/>
  <c r="D90" i="6"/>
  <c r="E90" i="6"/>
  <c r="D56" i="2" s="1"/>
  <c r="C52" i="6"/>
  <c r="C46" i="6"/>
  <c r="F58" i="6"/>
  <c r="E36" i="2" s="1"/>
  <c r="K58" i="6"/>
  <c r="J36" i="2" s="1"/>
  <c r="J58" i="6"/>
  <c r="I36" i="2" s="1"/>
  <c r="D58" i="6"/>
  <c r="E58" i="6"/>
  <c r="D36" i="2" s="1"/>
  <c r="B54" i="2"/>
  <c r="B32" i="2"/>
  <c r="H175" i="5"/>
  <c r="G30" i="2" s="1"/>
  <c r="I175" i="5"/>
  <c r="H30" i="2" s="1"/>
  <c r="E175" i="5"/>
  <c r="C129" i="5"/>
  <c r="C102" i="5"/>
  <c r="C92" i="5"/>
  <c r="I145" i="5"/>
  <c r="H28" i="2" s="1"/>
  <c r="J145" i="5"/>
  <c r="I28" i="2" s="1"/>
  <c r="E145" i="5"/>
  <c r="D28" i="2" s="1"/>
  <c r="C17" i="5"/>
  <c r="C43" i="5" s="1"/>
  <c r="I167" i="4"/>
  <c r="H50" i="2" s="1"/>
  <c r="G167" i="4"/>
  <c r="F50" i="2" s="1"/>
  <c r="C165" i="4"/>
  <c r="K167" i="4"/>
  <c r="J50" i="2" s="1"/>
  <c r="J167" i="4"/>
  <c r="I50" i="2" s="1"/>
  <c r="H167" i="4"/>
  <c r="G50" i="2" s="1"/>
  <c r="D167" i="4"/>
  <c r="C50" i="2" s="1"/>
  <c r="E167" i="4"/>
  <c r="D50" i="2" s="1"/>
  <c r="I146" i="4"/>
  <c r="H26" i="2" s="1"/>
  <c r="H146" i="4"/>
  <c r="G26" i="2" s="1"/>
  <c r="E146" i="4"/>
  <c r="D26" i="2" s="1"/>
  <c r="C138" i="4"/>
  <c r="C124" i="4"/>
  <c r="C80" i="4"/>
  <c r="F104" i="4"/>
  <c r="E24" i="2" s="1"/>
  <c r="E104" i="4"/>
  <c r="D24" i="2" s="1"/>
  <c r="G104" i="4"/>
  <c r="F24" i="2" s="1"/>
  <c r="J104" i="4"/>
  <c r="I24" i="2" s="1"/>
  <c r="I104" i="4"/>
  <c r="H24" i="2" s="1"/>
  <c r="H104" i="4"/>
  <c r="G24" i="2" s="1"/>
  <c r="B22" i="2"/>
  <c r="C279" i="3"/>
  <c r="C281" i="3"/>
  <c r="J270" i="3"/>
  <c r="I20" i="2" s="1"/>
  <c r="I270" i="3"/>
  <c r="H20" i="2" s="1"/>
  <c r="H270" i="3"/>
  <c r="G20" i="2" s="1"/>
  <c r="C258" i="3"/>
  <c r="E270" i="3"/>
  <c r="C234" i="3"/>
  <c r="C226" i="3"/>
  <c r="K238" i="3"/>
  <c r="J46" i="2" s="1"/>
  <c r="E44" i="2"/>
  <c r="B44" i="2" s="1"/>
  <c r="C219" i="3"/>
  <c r="C213" i="3"/>
  <c r="C195" i="3"/>
  <c r="B42" i="2"/>
  <c r="C197" i="3"/>
  <c r="K184" i="3"/>
  <c r="J18" i="2" s="1"/>
  <c r="D184" i="3"/>
  <c r="C18" i="2" s="1"/>
  <c r="C174" i="3"/>
  <c r="G184" i="3"/>
  <c r="F18" i="2" s="1"/>
  <c r="F184" i="3"/>
  <c r="E18" i="2" s="1"/>
  <c r="C150" i="3"/>
  <c r="C40" i="2"/>
  <c r="B40" i="2" s="1"/>
  <c r="C152" i="3"/>
  <c r="C127" i="3"/>
  <c r="J139" i="3"/>
  <c r="I16" i="2" s="1"/>
  <c r="I139" i="3"/>
  <c r="H16" i="2" s="1"/>
  <c r="H139" i="3"/>
  <c r="G16" i="2" s="1"/>
  <c r="E139" i="3"/>
  <c r="D16" i="2" s="1"/>
  <c r="C118" i="3"/>
  <c r="B14" i="2"/>
  <c r="C23" i="3"/>
  <c r="C12" i="2"/>
  <c r="F12" i="2"/>
  <c r="H12" i="2"/>
  <c r="J12" i="2"/>
  <c r="C23" i="2"/>
  <c r="B23" i="2" s="1"/>
  <c r="C282" i="3"/>
  <c r="C27" i="2"/>
  <c r="B55" i="2"/>
  <c r="E61" i="2"/>
  <c r="B61" i="2" s="1"/>
  <c r="C136" i="6"/>
  <c r="D59" i="2"/>
  <c r="C110" i="6"/>
  <c r="B43" i="2"/>
  <c r="C267" i="3"/>
  <c r="C153" i="3"/>
  <c r="C198" i="3"/>
  <c r="G146" i="4"/>
  <c r="F26" i="2" s="1"/>
  <c r="C34" i="2"/>
  <c r="B34" i="2" s="1"/>
  <c r="C35" i="6"/>
  <c r="F146" i="4"/>
  <c r="E26" i="2" s="1"/>
  <c r="D52" i="2"/>
  <c r="H146" i="5"/>
  <c r="I146" i="5"/>
  <c r="H29" i="2" s="1"/>
  <c r="C11" i="4"/>
  <c r="F145" i="5"/>
  <c r="E28" i="2" s="1"/>
  <c r="H145" i="5"/>
  <c r="G28" i="2" s="1"/>
  <c r="K145" i="5"/>
  <c r="J28" i="2" s="1"/>
  <c r="K146" i="4"/>
  <c r="J26" i="2" s="1"/>
  <c r="I52" i="2"/>
  <c r="J146" i="4"/>
  <c r="I26" i="2" s="1"/>
  <c r="D146" i="4"/>
  <c r="K104" i="4"/>
  <c r="J24" i="2" s="1"/>
  <c r="D145" i="5"/>
  <c r="G145" i="5"/>
  <c r="F28" i="2" s="1"/>
  <c r="C233" i="5" l="1"/>
  <c r="C176" i="5"/>
  <c r="J65" i="2"/>
  <c r="I65" i="2"/>
  <c r="B50" i="2"/>
  <c r="H64" i="2"/>
  <c r="G65" i="2"/>
  <c r="C234" i="5"/>
  <c r="I38" i="2"/>
  <c r="B53" i="2"/>
  <c r="B31" i="2"/>
  <c r="H65" i="2"/>
  <c r="B21" i="2"/>
  <c r="B51" i="2"/>
  <c r="F65" i="2"/>
  <c r="B63" i="2"/>
  <c r="C157" i="6"/>
  <c r="C91" i="6"/>
  <c r="B57" i="2"/>
  <c r="B37" i="2"/>
  <c r="C59" i="6"/>
  <c r="J39" i="2"/>
  <c r="F39" i="2"/>
  <c r="C65" i="2"/>
  <c r="C168" i="4"/>
  <c r="B27" i="2"/>
  <c r="C147" i="4"/>
  <c r="I39" i="2"/>
  <c r="H39" i="2"/>
  <c r="E39" i="2"/>
  <c r="B25" i="2"/>
  <c r="C105" i="4"/>
  <c r="C271" i="3"/>
  <c r="C239" i="3"/>
  <c r="D65" i="2"/>
  <c r="B47" i="2"/>
  <c r="B19" i="2"/>
  <c r="C185" i="3"/>
  <c r="B17" i="2"/>
  <c r="C140" i="3"/>
  <c r="G62" i="2"/>
  <c r="B62" i="2" s="1"/>
  <c r="C156" i="6"/>
  <c r="F64" i="2"/>
  <c r="E64" i="2"/>
  <c r="C56" i="2"/>
  <c r="B56" i="2" s="1"/>
  <c r="C90" i="6"/>
  <c r="C36" i="2"/>
  <c r="B36" i="2" s="1"/>
  <c r="C58" i="6"/>
  <c r="D30" i="2"/>
  <c r="B30" i="2" s="1"/>
  <c r="C175" i="5"/>
  <c r="E38" i="2"/>
  <c r="D64" i="2"/>
  <c r="J64" i="2"/>
  <c r="I64" i="2"/>
  <c r="C167" i="4"/>
  <c r="H38" i="2"/>
  <c r="D20" i="2"/>
  <c r="B20" i="2" s="1"/>
  <c r="C270" i="3"/>
  <c r="B46" i="2"/>
  <c r="C238" i="3"/>
  <c r="B18" i="2"/>
  <c r="C184" i="3"/>
  <c r="G38" i="2"/>
  <c r="B16" i="2"/>
  <c r="C139" i="3"/>
  <c r="F38" i="2"/>
  <c r="J38" i="2"/>
  <c r="J10" i="2" s="1"/>
  <c r="C90" i="3"/>
  <c r="D12" i="2"/>
  <c r="B12" i="2" s="1"/>
  <c r="C28" i="2"/>
  <c r="B28" i="2" s="1"/>
  <c r="C145" i="5"/>
  <c r="C26" i="2"/>
  <c r="B26" i="2" s="1"/>
  <c r="C146" i="4"/>
  <c r="D39" i="2"/>
  <c r="C52" i="2"/>
  <c r="D104" i="4"/>
  <c r="G29" i="2"/>
  <c r="C146" i="5"/>
  <c r="B59" i="2"/>
  <c r="E65" i="2"/>
  <c r="C39" i="2"/>
  <c r="D38" i="2" l="1"/>
  <c r="D10" i="2" s="1"/>
  <c r="J11" i="2"/>
  <c r="I10" i="2"/>
  <c r="F11" i="2"/>
  <c r="I11" i="2"/>
  <c r="H10" i="2"/>
  <c r="H11" i="2"/>
  <c r="B65" i="2"/>
  <c r="D11" i="2"/>
  <c r="G64" i="2"/>
  <c r="G10" i="2" s="1"/>
  <c r="F10" i="2"/>
  <c r="E10" i="2"/>
  <c r="E11" i="2"/>
  <c r="G39" i="2"/>
  <c r="G11" i="2" s="1"/>
  <c r="B29" i="2"/>
  <c r="C24" i="2"/>
  <c r="C104" i="4"/>
  <c r="B52" i="2"/>
  <c r="C64" i="2"/>
  <c r="C11" i="2"/>
  <c r="B64" i="2" l="1"/>
  <c r="B39" i="2"/>
  <c r="B11" i="2"/>
  <c r="H6" i="2" s="1"/>
  <c r="L6" i="3" s="1"/>
  <c r="B24" i="2"/>
  <c r="C38" i="2"/>
  <c r="L204" i="3" l="1"/>
  <c r="L60" i="5"/>
  <c r="L97" i="3"/>
  <c r="L6" i="4"/>
  <c r="L6" i="6"/>
  <c r="L111" i="4"/>
  <c r="L152" i="5"/>
  <c r="L116" i="6"/>
  <c r="L60" i="3"/>
  <c r="L159" i="3"/>
  <c r="L245" i="3"/>
  <c r="L68" i="4"/>
  <c r="L6" i="5"/>
  <c r="L119" i="5"/>
  <c r="L198" i="5"/>
  <c r="L65" i="6"/>
  <c r="C10" i="2"/>
  <c r="B10" i="2" s="1"/>
  <c r="B38" i="2"/>
</calcChain>
</file>

<file path=xl/sharedStrings.xml><?xml version="1.0" encoding="utf-8"?>
<sst xmlns="http://schemas.openxmlformats.org/spreadsheetml/2006/main" count="979" uniqueCount="597">
  <si>
    <t>折込部数表</t>
    <rPh sb="0" eb="2">
      <t>オリコミ</t>
    </rPh>
    <rPh sb="2" eb="4">
      <t>ブスウ</t>
    </rPh>
    <rPh sb="4" eb="5">
      <t>ヒョウ</t>
    </rPh>
    <phoneticPr fontId="2"/>
  </si>
  <si>
    <t>販売店名</t>
    <rPh sb="0" eb="2">
      <t>ハンバイ</t>
    </rPh>
    <rPh sb="2" eb="4">
      <t>テンメイ</t>
    </rPh>
    <phoneticPr fontId="2"/>
  </si>
  <si>
    <t>合計</t>
    <rPh sb="0" eb="2">
      <t>ゴウケイ</t>
    </rPh>
    <phoneticPr fontId="2"/>
  </si>
  <si>
    <t>毎日</t>
    <rPh sb="0" eb="2">
      <t>マイニチ</t>
    </rPh>
    <phoneticPr fontId="2"/>
  </si>
  <si>
    <t>民報</t>
    <rPh sb="0" eb="1">
      <t>ミン</t>
    </rPh>
    <rPh sb="1" eb="2">
      <t>ホウ</t>
    </rPh>
    <phoneticPr fontId="2"/>
  </si>
  <si>
    <t>朝日</t>
    <rPh sb="0" eb="2">
      <t>アサヒ</t>
    </rPh>
    <phoneticPr fontId="2"/>
  </si>
  <si>
    <t>読売</t>
    <rPh sb="0" eb="2">
      <t>ヨミウリ</t>
    </rPh>
    <phoneticPr fontId="2"/>
  </si>
  <si>
    <t>民友</t>
    <rPh sb="0" eb="1">
      <t>ミン</t>
    </rPh>
    <rPh sb="1" eb="2">
      <t>ユウ</t>
    </rPh>
    <phoneticPr fontId="2"/>
  </si>
  <si>
    <t>日経</t>
    <rPh sb="0" eb="2">
      <t>ニッケイ</t>
    </rPh>
    <phoneticPr fontId="2"/>
  </si>
  <si>
    <t>河北</t>
    <rPh sb="0" eb="2">
      <t>カホク</t>
    </rPh>
    <phoneticPr fontId="2"/>
  </si>
  <si>
    <t>郡山市</t>
  </si>
  <si>
    <t>毎民南部</t>
    <rPh sb="0" eb="1">
      <t>マイ</t>
    </rPh>
    <rPh sb="1" eb="2">
      <t>ミン</t>
    </rPh>
    <rPh sb="2" eb="4">
      <t>ナンブ</t>
    </rPh>
    <phoneticPr fontId="2"/>
  </si>
  <si>
    <t>　（小山田支店）</t>
    <rPh sb="5" eb="7">
      <t>シテン</t>
    </rPh>
    <phoneticPr fontId="2"/>
  </si>
  <si>
    <t>　（大槻支店）</t>
    <rPh sb="4" eb="6">
      <t>シテン</t>
    </rPh>
    <phoneticPr fontId="2"/>
  </si>
  <si>
    <t>読売中央</t>
    <rPh sb="1" eb="2">
      <t>ウ</t>
    </rPh>
    <phoneticPr fontId="2"/>
  </si>
  <si>
    <t>読売富久山</t>
    <rPh sb="1" eb="2">
      <t>ウ</t>
    </rPh>
    <phoneticPr fontId="2"/>
  </si>
  <si>
    <t>読売大槻</t>
    <rPh sb="1" eb="2">
      <t>ウリ</t>
    </rPh>
    <phoneticPr fontId="2"/>
  </si>
  <si>
    <t>読売東口</t>
    <rPh sb="1" eb="2">
      <t>ウリ</t>
    </rPh>
    <phoneticPr fontId="2"/>
  </si>
  <si>
    <t>読売希望ヶ丘</t>
    <rPh sb="1" eb="2">
      <t>ウリ</t>
    </rPh>
    <phoneticPr fontId="2"/>
  </si>
  <si>
    <t>読売北部</t>
    <rPh sb="1" eb="2">
      <t>ウリ</t>
    </rPh>
    <phoneticPr fontId="2"/>
  </si>
  <si>
    <t>朝日開成</t>
  </si>
  <si>
    <t>朝日南部</t>
  </si>
  <si>
    <t>日経</t>
  </si>
  <si>
    <t>読売三穂田</t>
    <rPh sb="0" eb="1">
      <t>ヨ</t>
    </rPh>
    <rPh sb="1" eb="2">
      <t>ウリ</t>
    </rPh>
    <rPh sb="2" eb="3">
      <t>ミ</t>
    </rPh>
    <rPh sb="3" eb="4">
      <t>ホ</t>
    </rPh>
    <rPh sb="4" eb="5">
      <t>タ</t>
    </rPh>
    <phoneticPr fontId="2"/>
  </si>
  <si>
    <t>読売郡山インター</t>
    <rPh sb="0" eb="1">
      <t>ヨ</t>
    </rPh>
    <rPh sb="1" eb="2">
      <t>ウリ</t>
    </rPh>
    <rPh sb="2" eb="4">
      <t>コオリヤマ</t>
    </rPh>
    <phoneticPr fontId="2"/>
  </si>
  <si>
    <t>湖南斎藤</t>
    <rPh sb="0" eb="2">
      <t>コナン</t>
    </rPh>
    <rPh sb="2" eb="4">
      <t>サイトウ</t>
    </rPh>
    <phoneticPr fontId="2"/>
  </si>
  <si>
    <t>湖南小檜山</t>
    <rPh sb="0" eb="2">
      <t>コナン</t>
    </rPh>
    <rPh sb="2" eb="3">
      <t>コ</t>
    </rPh>
    <rPh sb="3" eb="5">
      <t>ヒヤマ</t>
    </rPh>
    <phoneticPr fontId="2"/>
  </si>
  <si>
    <t>郡山市計</t>
    <rPh sb="0" eb="3">
      <t>コオリヤマシ</t>
    </rPh>
    <rPh sb="3" eb="4">
      <t>ケイ</t>
    </rPh>
    <phoneticPr fontId="2"/>
  </si>
  <si>
    <t>読売西部</t>
    <rPh sb="0" eb="1">
      <t>ヨ</t>
    </rPh>
    <rPh sb="1" eb="2">
      <t>ウリ</t>
    </rPh>
    <rPh sb="2" eb="4">
      <t>セイブ</t>
    </rPh>
    <phoneticPr fontId="2"/>
  </si>
  <si>
    <t>読売東部</t>
    <rPh sb="0" eb="1">
      <t>ヨ</t>
    </rPh>
    <rPh sb="1" eb="2">
      <t>ウリ</t>
    </rPh>
    <rPh sb="2" eb="4">
      <t>トウブ</t>
    </rPh>
    <phoneticPr fontId="2"/>
  </si>
  <si>
    <t>読売北部</t>
    <rPh sb="0" eb="1">
      <t>ヨ</t>
    </rPh>
    <rPh sb="1" eb="2">
      <t>ウリ</t>
    </rPh>
    <rPh sb="2" eb="4">
      <t>ホクブ</t>
    </rPh>
    <phoneticPr fontId="2"/>
  </si>
  <si>
    <t>朝日北部</t>
    <rPh sb="0" eb="1">
      <t>アサ</t>
    </rPh>
    <rPh sb="1" eb="2">
      <t>ヒ</t>
    </rPh>
    <rPh sb="2" eb="4">
      <t>ホクブ</t>
    </rPh>
    <phoneticPr fontId="2"/>
  </si>
  <si>
    <t>朝日東部</t>
    <rPh sb="0" eb="1">
      <t>アサ</t>
    </rPh>
    <rPh sb="1" eb="2">
      <t>ヒ</t>
    </rPh>
    <rPh sb="2" eb="4">
      <t>トウブ</t>
    </rPh>
    <phoneticPr fontId="2"/>
  </si>
  <si>
    <t>須賀川市計</t>
    <rPh sb="0" eb="3">
      <t>スカガワ</t>
    </rPh>
    <rPh sb="3" eb="4">
      <t>シ</t>
    </rPh>
    <rPh sb="4" eb="5">
      <t>ケイ</t>
    </rPh>
    <phoneticPr fontId="2"/>
  </si>
  <si>
    <t>三春町</t>
    <rPh sb="0" eb="2">
      <t>ミハル</t>
    </rPh>
    <rPh sb="2" eb="3">
      <t>マチ</t>
    </rPh>
    <phoneticPr fontId="2"/>
  </si>
  <si>
    <t>小野町</t>
    <rPh sb="0" eb="3">
      <t>オノマチ</t>
    </rPh>
    <phoneticPr fontId="2"/>
  </si>
  <si>
    <t>小野町計</t>
    <rPh sb="0" eb="2">
      <t>オノ</t>
    </rPh>
    <rPh sb="2" eb="3">
      <t>マチ</t>
    </rPh>
    <rPh sb="3" eb="4">
      <t>ケイ</t>
    </rPh>
    <phoneticPr fontId="2"/>
  </si>
  <si>
    <t>田村郡計</t>
    <rPh sb="0" eb="2">
      <t>タムラ</t>
    </rPh>
    <rPh sb="2" eb="3">
      <t>グン</t>
    </rPh>
    <rPh sb="3" eb="4">
      <t>ケイ</t>
    </rPh>
    <phoneticPr fontId="2"/>
  </si>
  <si>
    <t>朝日庄司</t>
    <rPh sb="0" eb="2">
      <t>アサヒ</t>
    </rPh>
    <rPh sb="2" eb="4">
      <t>ショウジ</t>
    </rPh>
    <phoneticPr fontId="2"/>
  </si>
  <si>
    <t>白河市計</t>
    <rPh sb="0" eb="3">
      <t>シラカワシ</t>
    </rPh>
    <rPh sb="3" eb="4">
      <t>ケイ</t>
    </rPh>
    <phoneticPr fontId="2"/>
  </si>
  <si>
    <t>矢吹町</t>
    <rPh sb="0" eb="3">
      <t>ヤブキマチ</t>
    </rPh>
    <phoneticPr fontId="2"/>
  </si>
  <si>
    <t>渡辺</t>
    <rPh sb="0" eb="2">
      <t>ワタナベ</t>
    </rPh>
    <phoneticPr fontId="2"/>
  </si>
  <si>
    <t>鈴木</t>
    <rPh sb="0" eb="2">
      <t>スズキ</t>
    </rPh>
    <phoneticPr fontId="2"/>
  </si>
  <si>
    <t>泉崎村</t>
    <rPh sb="0" eb="3">
      <t>イズミザキムラ</t>
    </rPh>
    <phoneticPr fontId="2"/>
  </si>
  <si>
    <t>泉崎村計</t>
    <rPh sb="0" eb="1">
      <t>イズミ</t>
    </rPh>
    <rPh sb="1" eb="2">
      <t>サキ</t>
    </rPh>
    <rPh sb="2" eb="3">
      <t>ムラ</t>
    </rPh>
    <rPh sb="3" eb="4">
      <t>ケイ</t>
    </rPh>
    <phoneticPr fontId="2"/>
  </si>
  <si>
    <t>西白河郡計</t>
    <rPh sb="0" eb="1">
      <t>ニシ</t>
    </rPh>
    <rPh sb="1" eb="3">
      <t>シラカワ</t>
    </rPh>
    <rPh sb="3" eb="4">
      <t>グン</t>
    </rPh>
    <rPh sb="4" eb="5">
      <t>ケイ</t>
    </rPh>
    <phoneticPr fontId="2"/>
  </si>
  <si>
    <t>石川町</t>
    <rPh sb="0" eb="3">
      <t>イシカワマチ</t>
    </rPh>
    <phoneticPr fontId="2"/>
  </si>
  <si>
    <t>石川町計</t>
    <rPh sb="0" eb="3">
      <t>イシカワマチ</t>
    </rPh>
    <rPh sb="3" eb="4">
      <t>ケイ</t>
    </rPh>
    <phoneticPr fontId="2"/>
  </si>
  <si>
    <t>浅川町</t>
    <rPh sb="0" eb="3">
      <t>アサカワマチ</t>
    </rPh>
    <phoneticPr fontId="2"/>
  </si>
  <si>
    <t>山野辺</t>
    <rPh sb="0" eb="3">
      <t>ヤマノベ</t>
    </rPh>
    <phoneticPr fontId="2"/>
  </si>
  <si>
    <t>古殿町</t>
    <rPh sb="0" eb="3">
      <t>フルドノマチ</t>
    </rPh>
    <phoneticPr fontId="2"/>
  </si>
  <si>
    <t>常盤</t>
    <rPh sb="0" eb="2">
      <t>トキワ</t>
    </rPh>
    <phoneticPr fontId="2"/>
  </si>
  <si>
    <t>石川郡計</t>
    <rPh sb="0" eb="3">
      <t>イシカワグン</t>
    </rPh>
    <rPh sb="3" eb="4">
      <t>ケイ</t>
    </rPh>
    <phoneticPr fontId="2"/>
  </si>
  <si>
    <t>棚倉町</t>
    <rPh sb="0" eb="1">
      <t>タナ</t>
    </rPh>
    <rPh sb="1" eb="3">
      <t>クラマチ</t>
    </rPh>
    <phoneticPr fontId="2"/>
  </si>
  <si>
    <t>棚倉町計</t>
    <rPh sb="0" eb="2">
      <t>タナクラ</t>
    </rPh>
    <rPh sb="2" eb="3">
      <t>イシカワマチ</t>
    </rPh>
    <rPh sb="3" eb="4">
      <t>ケイ</t>
    </rPh>
    <phoneticPr fontId="2"/>
  </si>
  <si>
    <t>矢祭町</t>
    <rPh sb="0" eb="3">
      <t>ヤマツリマチ</t>
    </rPh>
    <phoneticPr fontId="2"/>
  </si>
  <si>
    <t>塙町</t>
    <rPh sb="0" eb="2">
      <t>ハナワマチ</t>
    </rPh>
    <phoneticPr fontId="2"/>
  </si>
  <si>
    <t>近藤</t>
    <rPh sb="0" eb="2">
      <t>コンドウ</t>
    </rPh>
    <phoneticPr fontId="2"/>
  </si>
  <si>
    <t>塙町計</t>
    <rPh sb="0" eb="1">
      <t>ハナワ</t>
    </rPh>
    <rPh sb="1" eb="2">
      <t>イシカワマチ</t>
    </rPh>
    <rPh sb="2" eb="3">
      <t>ケイ</t>
    </rPh>
    <phoneticPr fontId="2"/>
  </si>
  <si>
    <t>鮫川村</t>
    <rPh sb="0" eb="3">
      <t>サメガワムラ</t>
    </rPh>
    <phoneticPr fontId="2"/>
  </si>
  <si>
    <t>早川</t>
    <rPh sb="0" eb="2">
      <t>ハヤカワ</t>
    </rPh>
    <phoneticPr fontId="2"/>
  </si>
  <si>
    <t>東白川郡計</t>
    <rPh sb="0" eb="1">
      <t>ヒガシ</t>
    </rPh>
    <rPh sb="1" eb="3">
      <t>シラカワ</t>
    </rPh>
    <rPh sb="3" eb="4">
      <t>イシカワグン</t>
    </rPh>
    <rPh sb="4" eb="5">
      <t>ケイ</t>
    </rPh>
    <phoneticPr fontId="2"/>
  </si>
  <si>
    <t>井上</t>
  </si>
  <si>
    <t>二本松市計</t>
    <rPh sb="0" eb="3">
      <t>ニホンマツ</t>
    </rPh>
    <rPh sb="3" eb="4">
      <t>シ</t>
    </rPh>
    <rPh sb="4" eb="5">
      <t>ケイ</t>
    </rPh>
    <phoneticPr fontId="2"/>
  </si>
  <si>
    <t>大関</t>
    <rPh sb="0" eb="2">
      <t>オオゼキ</t>
    </rPh>
    <phoneticPr fontId="2"/>
  </si>
  <si>
    <t>三浦</t>
    <rPh sb="0" eb="2">
      <t>ミウラ</t>
    </rPh>
    <phoneticPr fontId="2"/>
  </si>
  <si>
    <t>服部</t>
    <rPh sb="0" eb="2">
      <t>ハットリ</t>
    </rPh>
    <phoneticPr fontId="2"/>
  </si>
  <si>
    <t>毎民三宅</t>
    <rPh sb="0" eb="1">
      <t>マイ</t>
    </rPh>
    <rPh sb="1" eb="2">
      <t>ミン</t>
    </rPh>
    <rPh sb="2" eb="4">
      <t>ミヤケ</t>
    </rPh>
    <phoneticPr fontId="2"/>
  </si>
  <si>
    <t>　(春日支店)</t>
    <rPh sb="2" eb="4">
      <t>カスガ</t>
    </rPh>
    <rPh sb="4" eb="6">
      <t>シテン</t>
    </rPh>
    <phoneticPr fontId="2"/>
  </si>
  <si>
    <t>　(岡山支店)</t>
    <rPh sb="2" eb="4">
      <t>オカヤマ</t>
    </rPh>
    <rPh sb="4" eb="6">
      <t>シテン</t>
    </rPh>
    <phoneticPr fontId="2"/>
  </si>
  <si>
    <t>　(森合支店)</t>
    <rPh sb="2" eb="4">
      <t>モリアイ</t>
    </rPh>
    <rPh sb="4" eb="6">
      <t>シテン</t>
    </rPh>
    <phoneticPr fontId="2"/>
  </si>
  <si>
    <t>　(渡利支店)</t>
    <rPh sb="2" eb="4">
      <t>ワタリ</t>
    </rPh>
    <rPh sb="4" eb="6">
      <t>シテン</t>
    </rPh>
    <phoneticPr fontId="2"/>
  </si>
  <si>
    <t>　（大森支店)</t>
    <rPh sb="2" eb="4">
      <t>オオモリ</t>
    </rPh>
    <rPh sb="4" eb="6">
      <t>シテン</t>
    </rPh>
    <phoneticPr fontId="2"/>
  </si>
  <si>
    <t>　(西中央支店)</t>
    <rPh sb="2" eb="3">
      <t>ニシ</t>
    </rPh>
    <rPh sb="3" eb="5">
      <t>チュウオウ</t>
    </rPh>
    <rPh sb="5" eb="7">
      <t>シテン</t>
    </rPh>
    <phoneticPr fontId="2"/>
  </si>
  <si>
    <t>　(吾妻支店)</t>
    <rPh sb="2" eb="4">
      <t>アズマ</t>
    </rPh>
    <rPh sb="4" eb="6">
      <t>シテン</t>
    </rPh>
    <phoneticPr fontId="2"/>
  </si>
  <si>
    <t>　(西部支店)</t>
    <rPh sb="2" eb="4">
      <t>セイブ</t>
    </rPh>
    <rPh sb="4" eb="6">
      <t>シテン</t>
    </rPh>
    <phoneticPr fontId="2"/>
  </si>
  <si>
    <t>読売中央</t>
    <rPh sb="0" eb="2">
      <t>ヨミウリ</t>
    </rPh>
    <rPh sb="2" eb="4">
      <t>チュウオウ</t>
    </rPh>
    <phoneticPr fontId="2"/>
  </si>
  <si>
    <t>読売渡利</t>
    <rPh sb="0" eb="2">
      <t>ヨミウリ</t>
    </rPh>
    <rPh sb="2" eb="4">
      <t>ワタリ</t>
    </rPh>
    <phoneticPr fontId="2"/>
  </si>
  <si>
    <t>読売東部</t>
    <rPh sb="0" eb="2">
      <t>ヨミウリ</t>
    </rPh>
    <rPh sb="2" eb="4">
      <t>トウブ</t>
    </rPh>
    <phoneticPr fontId="2"/>
  </si>
  <si>
    <t>読売西部</t>
    <rPh sb="0" eb="2">
      <t>ヨミウリ</t>
    </rPh>
    <rPh sb="2" eb="4">
      <t>セイブ</t>
    </rPh>
    <phoneticPr fontId="2"/>
  </si>
  <si>
    <t>読売南部</t>
    <rPh sb="0" eb="2">
      <t>ヨミウリ</t>
    </rPh>
    <rPh sb="2" eb="4">
      <t>ナンブ</t>
    </rPh>
    <phoneticPr fontId="2"/>
  </si>
  <si>
    <t>読売笹谷</t>
    <rPh sb="0" eb="2">
      <t>ヨミウリ</t>
    </rPh>
    <rPh sb="2" eb="3">
      <t>ササ</t>
    </rPh>
    <rPh sb="3" eb="4">
      <t>タニ</t>
    </rPh>
    <phoneticPr fontId="2"/>
  </si>
  <si>
    <t>読売須南</t>
    <rPh sb="0" eb="2">
      <t>ヨミウリ</t>
    </rPh>
    <rPh sb="2" eb="3">
      <t>ス</t>
    </rPh>
    <rPh sb="3" eb="4">
      <t>ナン</t>
    </rPh>
    <phoneticPr fontId="2"/>
  </si>
  <si>
    <t>朝日金谷川</t>
    <rPh sb="0" eb="2">
      <t>アサヒ</t>
    </rPh>
    <rPh sb="2" eb="5">
      <t>カナヤガワ</t>
    </rPh>
    <phoneticPr fontId="2"/>
  </si>
  <si>
    <t>立子山勇屋</t>
    <rPh sb="0" eb="1">
      <t>タ</t>
    </rPh>
    <rPh sb="1" eb="2">
      <t>コ</t>
    </rPh>
    <rPh sb="2" eb="3">
      <t>ヤマ</t>
    </rPh>
    <rPh sb="3" eb="4">
      <t>イサミ</t>
    </rPh>
    <rPh sb="4" eb="5">
      <t>ヤ</t>
    </rPh>
    <phoneticPr fontId="2"/>
  </si>
  <si>
    <t>福島市計</t>
    <rPh sb="0" eb="3">
      <t>フクシマシ</t>
    </rPh>
    <rPh sb="3" eb="4">
      <t>ケイ</t>
    </rPh>
    <phoneticPr fontId="2"/>
  </si>
  <si>
    <t>桑折町</t>
    <rPh sb="0" eb="3">
      <t>コオリマチ</t>
    </rPh>
    <phoneticPr fontId="2"/>
  </si>
  <si>
    <t>榊</t>
    <rPh sb="0" eb="1">
      <t>サカキ</t>
    </rPh>
    <phoneticPr fontId="2"/>
  </si>
  <si>
    <t>浅野</t>
    <rPh sb="0" eb="2">
      <t>アサノ</t>
    </rPh>
    <phoneticPr fontId="2"/>
  </si>
  <si>
    <t>桑折町計</t>
    <rPh sb="0" eb="2">
      <t>コオリ</t>
    </rPh>
    <rPh sb="2" eb="3">
      <t>モトミヤマチ</t>
    </rPh>
    <rPh sb="3" eb="4">
      <t>ケイ</t>
    </rPh>
    <phoneticPr fontId="2"/>
  </si>
  <si>
    <t>菅野</t>
    <rPh sb="0" eb="2">
      <t>カンノ</t>
    </rPh>
    <phoneticPr fontId="2"/>
  </si>
  <si>
    <t>国見町</t>
    <rPh sb="0" eb="3">
      <t>クニミマチ</t>
    </rPh>
    <phoneticPr fontId="2"/>
  </si>
  <si>
    <t>大友</t>
    <rPh sb="0" eb="2">
      <t>オオトモ</t>
    </rPh>
    <phoneticPr fontId="2"/>
  </si>
  <si>
    <t>斉藤</t>
    <rPh sb="0" eb="2">
      <t>サイトウ</t>
    </rPh>
    <phoneticPr fontId="2"/>
  </si>
  <si>
    <t>国見町計</t>
    <rPh sb="0" eb="2">
      <t>クニミ</t>
    </rPh>
    <rPh sb="2" eb="3">
      <t>マチ</t>
    </rPh>
    <rPh sb="3" eb="4">
      <t>ケイ</t>
    </rPh>
    <phoneticPr fontId="2"/>
  </si>
  <si>
    <t>伊藤</t>
    <rPh sb="0" eb="2">
      <t>イトウ</t>
    </rPh>
    <phoneticPr fontId="2"/>
  </si>
  <si>
    <t>毎民高橋</t>
    <rPh sb="0" eb="1">
      <t>マイ</t>
    </rPh>
    <rPh sb="1" eb="2">
      <t>ミン</t>
    </rPh>
    <rPh sb="2" eb="4">
      <t>タカハシ</t>
    </rPh>
    <phoneticPr fontId="2"/>
  </si>
  <si>
    <t>毎民掛田</t>
    <rPh sb="0" eb="1">
      <t>マイ</t>
    </rPh>
    <rPh sb="1" eb="2">
      <t>ミン</t>
    </rPh>
    <rPh sb="2" eb="3">
      <t>カ</t>
    </rPh>
    <rPh sb="3" eb="4">
      <t>タ</t>
    </rPh>
    <phoneticPr fontId="2"/>
  </si>
  <si>
    <t>川俣町</t>
    <rPh sb="0" eb="3">
      <t>カワマタマチ</t>
    </rPh>
    <phoneticPr fontId="2"/>
  </si>
  <si>
    <t>永沼</t>
    <rPh sb="0" eb="2">
      <t>ナガヌマ</t>
    </rPh>
    <phoneticPr fontId="2"/>
  </si>
  <si>
    <t>佐藤</t>
    <rPh sb="0" eb="2">
      <t>サトウ</t>
    </rPh>
    <phoneticPr fontId="2"/>
  </si>
  <si>
    <t>川俣町計</t>
    <rPh sb="0" eb="2">
      <t>カワマタ</t>
    </rPh>
    <rPh sb="2" eb="3">
      <t>モトミヤマチ</t>
    </rPh>
    <rPh sb="3" eb="4">
      <t>ケイ</t>
    </rPh>
    <phoneticPr fontId="2"/>
  </si>
  <si>
    <t>飯野町</t>
    <rPh sb="0" eb="3">
      <t>イイノマチ</t>
    </rPh>
    <phoneticPr fontId="2"/>
  </si>
  <si>
    <t>高橋</t>
    <rPh sb="0" eb="2">
      <t>タカハシ</t>
    </rPh>
    <phoneticPr fontId="2"/>
  </si>
  <si>
    <t>伊達郡計</t>
    <rPh sb="0" eb="2">
      <t>ダテ</t>
    </rPh>
    <rPh sb="2" eb="3">
      <t>アダチグン</t>
    </rPh>
    <rPh sb="3" eb="4">
      <t>ケイ</t>
    </rPh>
    <phoneticPr fontId="2"/>
  </si>
  <si>
    <t>好間</t>
    <rPh sb="0" eb="1">
      <t>ヨシ</t>
    </rPh>
    <rPh sb="1" eb="2">
      <t>マ</t>
    </rPh>
    <phoneticPr fontId="2"/>
  </si>
  <si>
    <t>好間計</t>
    <rPh sb="0" eb="1">
      <t>ヨシ</t>
    </rPh>
    <rPh sb="1" eb="2">
      <t>マ</t>
    </rPh>
    <rPh sb="2" eb="3">
      <t>ケイ</t>
    </rPh>
    <phoneticPr fontId="2"/>
  </si>
  <si>
    <t>平</t>
    <rPh sb="0" eb="1">
      <t>タイラ</t>
    </rPh>
    <phoneticPr fontId="2"/>
  </si>
  <si>
    <t>毎民木部</t>
    <rPh sb="0" eb="1">
      <t>マイ</t>
    </rPh>
    <rPh sb="1" eb="2">
      <t>ミン</t>
    </rPh>
    <rPh sb="2" eb="4">
      <t>キベ</t>
    </rPh>
    <phoneticPr fontId="2"/>
  </si>
  <si>
    <t>毎民</t>
    <rPh sb="0" eb="1">
      <t>マイ</t>
    </rPh>
    <rPh sb="1" eb="2">
      <t>ミン</t>
    </rPh>
    <phoneticPr fontId="2"/>
  </si>
  <si>
    <t>朝日平中央</t>
    <rPh sb="0" eb="2">
      <t>アサヒ</t>
    </rPh>
    <rPh sb="2" eb="3">
      <t>タイラ</t>
    </rPh>
    <rPh sb="3" eb="5">
      <t>チュウオウ</t>
    </rPh>
    <phoneticPr fontId="2"/>
  </si>
  <si>
    <t>朝日平東</t>
    <rPh sb="0" eb="2">
      <t>アサヒ</t>
    </rPh>
    <rPh sb="2" eb="3">
      <t>タイラ</t>
    </rPh>
    <rPh sb="3" eb="4">
      <t>ヒガシ</t>
    </rPh>
    <phoneticPr fontId="2"/>
  </si>
  <si>
    <t>読売中央</t>
    <rPh sb="0" eb="1">
      <t>ヨ</t>
    </rPh>
    <rPh sb="1" eb="2">
      <t>ウリ</t>
    </rPh>
    <rPh sb="2" eb="4">
      <t>チュウオウ</t>
    </rPh>
    <phoneticPr fontId="2"/>
  </si>
  <si>
    <t>読売南部</t>
    <rPh sb="0" eb="1">
      <t>ヨ</t>
    </rPh>
    <rPh sb="1" eb="2">
      <t>ウリ</t>
    </rPh>
    <rPh sb="2" eb="4">
      <t>ナンブ</t>
    </rPh>
    <phoneticPr fontId="2"/>
  </si>
  <si>
    <t>平計</t>
    <rPh sb="0" eb="1">
      <t>タイラ</t>
    </rPh>
    <rPh sb="1" eb="2">
      <t>ケイ</t>
    </rPh>
    <phoneticPr fontId="2"/>
  </si>
  <si>
    <t>内郷</t>
    <rPh sb="0" eb="2">
      <t>ウチゴウ</t>
    </rPh>
    <phoneticPr fontId="2"/>
  </si>
  <si>
    <t>常磐</t>
    <rPh sb="0" eb="2">
      <t>ジョウバン</t>
    </rPh>
    <phoneticPr fontId="2"/>
  </si>
  <si>
    <t>毎民菅原</t>
    <rPh sb="0" eb="1">
      <t>マイ</t>
    </rPh>
    <rPh sb="1" eb="2">
      <t>ミン</t>
    </rPh>
    <rPh sb="2" eb="4">
      <t>スガワラ</t>
    </rPh>
    <phoneticPr fontId="2"/>
  </si>
  <si>
    <t>朝日湯本</t>
    <rPh sb="0" eb="2">
      <t>アサヒ</t>
    </rPh>
    <rPh sb="2" eb="4">
      <t>ユモト</t>
    </rPh>
    <phoneticPr fontId="2"/>
  </si>
  <si>
    <t>常磐計</t>
    <rPh sb="0" eb="2">
      <t>ジョウバン</t>
    </rPh>
    <rPh sb="2" eb="3">
      <t>ケイ</t>
    </rPh>
    <phoneticPr fontId="2"/>
  </si>
  <si>
    <t>泉</t>
    <rPh sb="0" eb="1">
      <t>イズミ</t>
    </rPh>
    <phoneticPr fontId="2"/>
  </si>
  <si>
    <t>朝日泉</t>
    <rPh sb="0" eb="2">
      <t>アサヒ</t>
    </rPh>
    <rPh sb="2" eb="3">
      <t>イズミ</t>
    </rPh>
    <phoneticPr fontId="2"/>
  </si>
  <si>
    <t>読売堀</t>
    <rPh sb="0" eb="2">
      <t>ヨミウリ</t>
    </rPh>
    <rPh sb="2" eb="3">
      <t>ホリ</t>
    </rPh>
    <phoneticPr fontId="2"/>
  </si>
  <si>
    <t>泉計</t>
    <rPh sb="0" eb="1">
      <t>イズミ</t>
    </rPh>
    <rPh sb="1" eb="2">
      <t>ケイ</t>
    </rPh>
    <phoneticPr fontId="2"/>
  </si>
  <si>
    <t>植田</t>
    <rPh sb="0" eb="2">
      <t>ウエダ</t>
    </rPh>
    <phoneticPr fontId="2"/>
  </si>
  <si>
    <t>植田計</t>
    <rPh sb="0" eb="2">
      <t>ウエダ</t>
    </rPh>
    <rPh sb="2" eb="3">
      <t>ケイ</t>
    </rPh>
    <phoneticPr fontId="2"/>
  </si>
  <si>
    <t>錦</t>
    <rPh sb="0" eb="1">
      <t>ニシキ</t>
    </rPh>
    <phoneticPr fontId="2"/>
  </si>
  <si>
    <t>毎民販売</t>
    <rPh sb="0" eb="1">
      <t>マイ</t>
    </rPh>
    <rPh sb="1" eb="2">
      <t>ミン</t>
    </rPh>
    <rPh sb="2" eb="4">
      <t>ハンバイ</t>
    </rPh>
    <phoneticPr fontId="2"/>
  </si>
  <si>
    <t>錦計</t>
    <rPh sb="0" eb="1">
      <t>ニシキ</t>
    </rPh>
    <rPh sb="1" eb="2">
      <t>ケイ</t>
    </rPh>
    <phoneticPr fontId="2"/>
  </si>
  <si>
    <t>勿来</t>
    <rPh sb="0" eb="2">
      <t>ナコソ</t>
    </rPh>
    <phoneticPr fontId="2"/>
  </si>
  <si>
    <t>勿来計</t>
    <rPh sb="0" eb="2">
      <t>ナコソ</t>
    </rPh>
    <rPh sb="2" eb="3">
      <t>ケイ</t>
    </rPh>
    <phoneticPr fontId="2"/>
  </si>
  <si>
    <t>小名浜</t>
    <rPh sb="0" eb="2">
      <t>オナ</t>
    </rPh>
    <rPh sb="2" eb="3">
      <t>ハマ</t>
    </rPh>
    <phoneticPr fontId="2"/>
  </si>
  <si>
    <t>毎民阿部</t>
    <rPh sb="0" eb="1">
      <t>マイ</t>
    </rPh>
    <rPh sb="1" eb="2">
      <t>ミン</t>
    </rPh>
    <rPh sb="2" eb="4">
      <t>アベ</t>
    </rPh>
    <phoneticPr fontId="2"/>
  </si>
  <si>
    <t>小名浜計</t>
    <rPh sb="0" eb="2">
      <t>オナ</t>
    </rPh>
    <rPh sb="2" eb="3">
      <t>ハマ</t>
    </rPh>
    <rPh sb="3" eb="4">
      <t>ケイ</t>
    </rPh>
    <phoneticPr fontId="2"/>
  </si>
  <si>
    <t>江名</t>
    <rPh sb="0" eb="1">
      <t>エ</t>
    </rPh>
    <rPh sb="1" eb="2">
      <t>ナ</t>
    </rPh>
    <phoneticPr fontId="2"/>
  </si>
  <si>
    <t>村山</t>
    <rPh sb="0" eb="2">
      <t>ムラヤマ</t>
    </rPh>
    <phoneticPr fontId="2"/>
  </si>
  <si>
    <t>豊間</t>
    <rPh sb="0" eb="1">
      <t>トヨ</t>
    </rPh>
    <rPh sb="1" eb="2">
      <t>マ</t>
    </rPh>
    <phoneticPr fontId="2"/>
  </si>
  <si>
    <t>今橋</t>
    <rPh sb="0" eb="2">
      <t>イマハシ</t>
    </rPh>
    <phoneticPr fontId="2"/>
  </si>
  <si>
    <t>上遠野</t>
    <rPh sb="0" eb="1">
      <t>ウエ</t>
    </rPh>
    <rPh sb="1" eb="3">
      <t>トオノ</t>
    </rPh>
    <phoneticPr fontId="2"/>
  </si>
  <si>
    <t>西山</t>
    <rPh sb="0" eb="2">
      <t>ニシヤマ</t>
    </rPh>
    <phoneticPr fontId="2"/>
  </si>
  <si>
    <t>上遠野計</t>
    <rPh sb="0" eb="1">
      <t>ウエ</t>
    </rPh>
    <rPh sb="1" eb="3">
      <t>トオノ</t>
    </rPh>
    <rPh sb="3" eb="4">
      <t>ケイ</t>
    </rPh>
    <phoneticPr fontId="2"/>
  </si>
  <si>
    <t>平夏井</t>
    <rPh sb="0" eb="1">
      <t>タイラ</t>
    </rPh>
    <rPh sb="1" eb="3">
      <t>ナツイ</t>
    </rPh>
    <phoneticPr fontId="2"/>
  </si>
  <si>
    <t>坂本</t>
    <rPh sb="0" eb="2">
      <t>サカモト</t>
    </rPh>
    <phoneticPr fontId="2"/>
  </si>
  <si>
    <t>四倉</t>
    <rPh sb="0" eb="2">
      <t>シクラ</t>
    </rPh>
    <phoneticPr fontId="2"/>
  </si>
  <si>
    <t>四倉計</t>
    <rPh sb="0" eb="2">
      <t>シクラ</t>
    </rPh>
    <rPh sb="2" eb="3">
      <t>ケイ</t>
    </rPh>
    <phoneticPr fontId="2"/>
  </si>
  <si>
    <t>久之浜</t>
    <rPh sb="0" eb="2">
      <t>ヒサユキ</t>
    </rPh>
    <rPh sb="2" eb="3">
      <t>ハマ</t>
    </rPh>
    <phoneticPr fontId="2"/>
  </si>
  <si>
    <t>松田</t>
    <rPh sb="0" eb="2">
      <t>マツダ</t>
    </rPh>
    <phoneticPr fontId="2"/>
  </si>
  <si>
    <t>小川郷</t>
    <rPh sb="0" eb="2">
      <t>オガワ</t>
    </rPh>
    <rPh sb="2" eb="3">
      <t>ゴウ</t>
    </rPh>
    <phoneticPr fontId="2"/>
  </si>
  <si>
    <t>松本</t>
    <rPh sb="0" eb="2">
      <t>マツモト</t>
    </rPh>
    <phoneticPr fontId="2"/>
  </si>
  <si>
    <t>小川郷計</t>
    <rPh sb="0" eb="2">
      <t>オガワ</t>
    </rPh>
    <rPh sb="2" eb="3">
      <t>ゴウ</t>
    </rPh>
    <rPh sb="3" eb="4">
      <t>ケイ</t>
    </rPh>
    <phoneticPr fontId="2"/>
  </si>
  <si>
    <t>川前</t>
    <rPh sb="0" eb="1">
      <t>カワ</t>
    </rPh>
    <rPh sb="1" eb="2">
      <t>マエ</t>
    </rPh>
    <phoneticPr fontId="2"/>
  </si>
  <si>
    <t>南雲</t>
    <rPh sb="0" eb="2">
      <t>ナグモ</t>
    </rPh>
    <phoneticPr fontId="2"/>
  </si>
  <si>
    <t>木部</t>
    <rPh sb="0" eb="2">
      <t>キベ</t>
    </rPh>
    <phoneticPr fontId="2"/>
  </si>
  <si>
    <t>川前計</t>
    <rPh sb="0" eb="1">
      <t>カワ</t>
    </rPh>
    <rPh sb="1" eb="2">
      <t>マエ</t>
    </rPh>
    <rPh sb="2" eb="3">
      <t>ケイ</t>
    </rPh>
    <phoneticPr fontId="2"/>
  </si>
  <si>
    <t>いわき市計</t>
    <rPh sb="3" eb="4">
      <t>フクシマシ</t>
    </rPh>
    <rPh sb="4" eb="5">
      <t>ケイ</t>
    </rPh>
    <phoneticPr fontId="2"/>
  </si>
  <si>
    <t>村上（日立木）</t>
    <rPh sb="0" eb="2">
      <t>ムラカミ</t>
    </rPh>
    <rPh sb="3" eb="5">
      <t>ヒタチ</t>
    </rPh>
    <rPh sb="5" eb="6">
      <t>キ</t>
    </rPh>
    <phoneticPr fontId="2"/>
  </si>
  <si>
    <t>相馬市計</t>
    <rPh sb="0" eb="2">
      <t>ソウマ</t>
    </rPh>
    <rPh sb="2" eb="3">
      <t>ハラマチシ</t>
    </rPh>
    <rPh sb="3" eb="4">
      <t>ケイ</t>
    </rPh>
    <phoneticPr fontId="2"/>
  </si>
  <si>
    <t>広野町</t>
    <rPh sb="0" eb="2">
      <t>ヒロノ</t>
    </rPh>
    <rPh sb="2" eb="3">
      <t>マチ</t>
    </rPh>
    <phoneticPr fontId="2"/>
  </si>
  <si>
    <t>楢葉町</t>
    <rPh sb="0" eb="2">
      <t>ナラハ</t>
    </rPh>
    <rPh sb="2" eb="3">
      <t>マチ</t>
    </rPh>
    <phoneticPr fontId="2"/>
  </si>
  <si>
    <t>脇沢</t>
    <rPh sb="0" eb="1">
      <t>ワキ</t>
    </rPh>
    <rPh sb="1" eb="2">
      <t>ザワ</t>
    </rPh>
    <phoneticPr fontId="2"/>
  </si>
  <si>
    <t>楢葉町計</t>
    <rPh sb="0" eb="2">
      <t>ナラハ</t>
    </rPh>
    <rPh sb="2" eb="3">
      <t>マチ</t>
    </rPh>
    <rPh sb="3" eb="4">
      <t>ケイ</t>
    </rPh>
    <phoneticPr fontId="2"/>
  </si>
  <si>
    <t>富岡町</t>
    <rPh sb="0" eb="2">
      <t>トミオカ</t>
    </rPh>
    <rPh sb="2" eb="3">
      <t>マチ</t>
    </rPh>
    <phoneticPr fontId="2"/>
  </si>
  <si>
    <t>稲元</t>
    <rPh sb="0" eb="2">
      <t>イナモト</t>
    </rPh>
    <phoneticPr fontId="2"/>
  </si>
  <si>
    <t>富岡町計</t>
    <rPh sb="0" eb="2">
      <t>トミオカ</t>
    </rPh>
    <rPh sb="2" eb="3">
      <t>マチ</t>
    </rPh>
    <rPh sb="3" eb="4">
      <t>ケイ</t>
    </rPh>
    <phoneticPr fontId="2"/>
  </si>
  <si>
    <t>大熊町</t>
    <rPh sb="0" eb="3">
      <t>オオクママチ</t>
    </rPh>
    <phoneticPr fontId="2"/>
  </si>
  <si>
    <t>双葉町</t>
    <rPh sb="0" eb="3">
      <t>フタバマチ</t>
    </rPh>
    <phoneticPr fontId="2"/>
  </si>
  <si>
    <t>浪江町計</t>
    <rPh sb="0" eb="2">
      <t>ナミエ</t>
    </rPh>
    <rPh sb="2" eb="3">
      <t>マチ</t>
    </rPh>
    <rPh sb="3" eb="4">
      <t>ケイ</t>
    </rPh>
    <phoneticPr fontId="2"/>
  </si>
  <si>
    <t>川内村</t>
    <rPh sb="0" eb="3">
      <t>カワウチムラ</t>
    </rPh>
    <phoneticPr fontId="2"/>
  </si>
  <si>
    <t>双葉郡計</t>
    <rPh sb="0" eb="2">
      <t>フタバ</t>
    </rPh>
    <rPh sb="2" eb="3">
      <t>グン</t>
    </rPh>
    <rPh sb="3" eb="4">
      <t>ケイ</t>
    </rPh>
    <phoneticPr fontId="2"/>
  </si>
  <si>
    <t>販売センター</t>
    <rPh sb="0" eb="2">
      <t>ハンバイ</t>
    </rPh>
    <phoneticPr fontId="2"/>
  </si>
  <si>
    <t>新地町</t>
    <rPh sb="0" eb="3">
      <t>シンチマチ</t>
    </rPh>
    <phoneticPr fontId="2"/>
  </si>
  <si>
    <t>飯舘村</t>
    <rPh sb="0" eb="2">
      <t>イイタテ</t>
    </rPh>
    <rPh sb="2" eb="3">
      <t>ムラ</t>
    </rPh>
    <phoneticPr fontId="2"/>
  </si>
  <si>
    <t>新谷</t>
    <rPh sb="0" eb="2">
      <t>シンタニ</t>
    </rPh>
    <phoneticPr fontId="2"/>
  </si>
  <si>
    <t>相馬郡計</t>
    <rPh sb="0" eb="2">
      <t>ソウマ</t>
    </rPh>
    <rPh sb="2" eb="3">
      <t>グン</t>
    </rPh>
    <rPh sb="3" eb="4">
      <t>ケイ</t>
    </rPh>
    <phoneticPr fontId="2"/>
  </si>
  <si>
    <t>毎民東部玉川</t>
    <rPh sb="0" eb="1">
      <t>マイ</t>
    </rPh>
    <rPh sb="1" eb="2">
      <t>ミン</t>
    </rPh>
    <rPh sb="2" eb="4">
      <t>トウブ</t>
    </rPh>
    <rPh sb="4" eb="6">
      <t>タマガワ</t>
    </rPh>
    <phoneticPr fontId="2"/>
  </si>
  <si>
    <t>毎民日新</t>
    <rPh sb="0" eb="1">
      <t>マイ</t>
    </rPh>
    <rPh sb="1" eb="2">
      <t>ミン</t>
    </rPh>
    <rPh sb="2" eb="3">
      <t>ニッシン</t>
    </rPh>
    <rPh sb="3" eb="4">
      <t>シン</t>
    </rPh>
    <phoneticPr fontId="2"/>
  </si>
  <si>
    <t>毎民門田</t>
    <rPh sb="0" eb="1">
      <t>マイ</t>
    </rPh>
    <rPh sb="1" eb="2">
      <t>ミン</t>
    </rPh>
    <rPh sb="2" eb="4">
      <t>モンデン</t>
    </rPh>
    <phoneticPr fontId="2"/>
  </si>
  <si>
    <t>毎民一箕</t>
    <rPh sb="0" eb="1">
      <t>マイ</t>
    </rPh>
    <rPh sb="1" eb="2">
      <t>ミン</t>
    </rPh>
    <rPh sb="2" eb="3">
      <t>イチ</t>
    </rPh>
    <rPh sb="3" eb="4">
      <t>ミ</t>
    </rPh>
    <phoneticPr fontId="2"/>
  </si>
  <si>
    <t>毎民西若松</t>
    <rPh sb="0" eb="1">
      <t>マイ</t>
    </rPh>
    <rPh sb="1" eb="2">
      <t>ミン</t>
    </rPh>
    <rPh sb="2" eb="3">
      <t>ニシ</t>
    </rPh>
    <rPh sb="3" eb="5">
      <t>ワカマツ</t>
    </rPh>
    <phoneticPr fontId="2"/>
  </si>
  <si>
    <t>読売城西</t>
    <rPh sb="0" eb="1">
      <t>ヨ</t>
    </rPh>
    <rPh sb="1" eb="2">
      <t>ウ</t>
    </rPh>
    <rPh sb="2" eb="4">
      <t>ジョウサイ</t>
    </rPh>
    <phoneticPr fontId="2"/>
  </si>
  <si>
    <t>会津若松市計</t>
    <rPh sb="0" eb="1">
      <t>カイ</t>
    </rPh>
    <rPh sb="1" eb="2">
      <t>ツ</t>
    </rPh>
    <rPh sb="2" eb="4">
      <t>ワカマツ</t>
    </rPh>
    <rPh sb="4" eb="5">
      <t>ハラマチシ</t>
    </rPh>
    <rPh sb="5" eb="6">
      <t>ケイ</t>
    </rPh>
    <phoneticPr fontId="2"/>
  </si>
  <si>
    <t>喜多方市計</t>
    <rPh sb="0" eb="4">
      <t>キタカタシ</t>
    </rPh>
    <rPh sb="4" eb="5">
      <t>ケイ</t>
    </rPh>
    <phoneticPr fontId="2"/>
  </si>
  <si>
    <t>猪苗代町計</t>
    <rPh sb="0" eb="3">
      <t>イナワシロ</t>
    </rPh>
    <rPh sb="3" eb="4">
      <t>マチ</t>
    </rPh>
    <rPh sb="4" eb="5">
      <t>ケイ</t>
    </rPh>
    <phoneticPr fontId="2"/>
  </si>
  <si>
    <t>磐梯町</t>
    <rPh sb="0" eb="3">
      <t>バンダイマチ</t>
    </rPh>
    <phoneticPr fontId="2"/>
  </si>
  <si>
    <t>野沢根本</t>
    <rPh sb="0" eb="2">
      <t>ノザワ</t>
    </rPh>
    <rPh sb="2" eb="4">
      <t>ネモト</t>
    </rPh>
    <phoneticPr fontId="2"/>
  </si>
  <si>
    <t>野沢船橋</t>
    <rPh sb="0" eb="2">
      <t>ノザワ</t>
    </rPh>
    <rPh sb="2" eb="4">
      <t>フナハシ</t>
    </rPh>
    <phoneticPr fontId="2"/>
  </si>
  <si>
    <t>上野尻       船橋</t>
    <rPh sb="0" eb="1">
      <t>ウエ</t>
    </rPh>
    <rPh sb="1" eb="3">
      <t>ノジリ</t>
    </rPh>
    <rPh sb="10" eb="12">
      <t>フナハシ</t>
    </rPh>
    <phoneticPr fontId="2"/>
  </si>
  <si>
    <t>奥川井上</t>
    <rPh sb="0" eb="2">
      <t>オクガワ</t>
    </rPh>
    <rPh sb="2" eb="4">
      <t>イノウエ</t>
    </rPh>
    <phoneticPr fontId="2"/>
  </si>
  <si>
    <t>西会津町計</t>
    <rPh sb="0" eb="1">
      <t>ニシ</t>
    </rPh>
    <rPh sb="1" eb="2">
      <t>カイ</t>
    </rPh>
    <rPh sb="2" eb="3">
      <t>ツ</t>
    </rPh>
    <rPh sb="3" eb="4">
      <t>マチ</t>
    </rPh>
    <rPh sb="4" eb="5">
      <t>ケイ</t>
    </rPh>
    <phoneticPr fontId="2"/>
  </si>
  <si>
    <t>耶麻郡計</t>
    <rPh sb="0" eb="3">
      <t>ヤマグン</t>
    </rPh>
    <rPh sb="3" eb="4">
      <t>ケイ</t>
    </rPh>
    <phoneticPr fontId="2"/>
  </si>
  <si>
    <t>渡部</t>
    <rPh sb="0" eb="2">
      <t>ワタベ</t>
    </rPh>
    <phoneticPr fontId="2"/>
  </si>
  <si>
    <t>三島町</t>
    <rPh sb="0" eb="3">
      <t>ミシママチ</t>
    </rPh>
    <phoneticPr fontId="2"/>
  </si>
  <si>
    <t>金山町</t>
    <rPh sb="0" eb="3">
      <t>カナヤママチ</t>
    </rPh>
    <phoneticPr fontId="2"/>
  </si>
  <si>
    <t>昭和村</t>
    <rPh sb="0" eb="2">
      <t>ショウワ</t>
    </rPh>
    <rPh sb="2" eb="3">
      <t>ムラ</t>
    </rPh>
    <phoneticPr fontId="2"/>
  </si>
  <si>
    <t>本名</t>
    <rPh sb="0" eb="2">
      <t>ホンナ</t>
    </rPh>
    <phoneticPr fontId="2"/>
  </si>
  <si>
    <t>大沼郡計</t>
    <rPh sb="0" eb="3">
      <t>オオヌマグン</t>
    </rPh>
    <rPh sb="3" eb="4">
      <t>ケイ</t>
    </rPh>
    <phoneticPr fontId="2"/>
  </si>
  <si>
    <t>馬場</t>
    <rPh sb="0" eb="2">
      <t>ババ</t>
    </rPh>
    <phoneticPr fontId="2"/>
  </si>
  <si>
    <t>樋口</t>
    <rPh sb="0" eb="2">
      <t>ヒグチ</t>
    </rPh>
    <phoneticPr fontId="2"/>
  </si>
  <si>
    <t>塔寺渡辺</t>
    <rPh sb="0" eb="1">
      <t>トウ</t>
    </rPh>
    <rPh sb="1" eb="2">
      <t>テラ</t>
    </rPh>
    <rPh sb="2" eb="4">
      <t>ワタナベ</t>
    </rPh>
    <phoneticPr fontId="2"/>
  </si>
  <si>
    <t>会津坂下町計</t>
    <rPh sb="0" eb="1">
      <t>カイ</t>
    </rPh>
    <rPh sb="1" eb="2">
      <t>ツ</t>
    </rPh>
    <rPh sb="2" eb="4">
      <t>サカシタ</t>
    </rPh>
    <rPh sb="4" eb="5">
      <t>マチ</t>
    </rPh>
    <rPh sb="5" eb="6">
      <t>ケイ</t>
    </rPh>
    <phoneticPr fontId="2"/>
  </si>
  <si>
    <t>柳津町</t>
    <rPh sb="0" eb="1">
      <t>ヤナギ</t>
    </rPh>
    <rPh sb="1" eb="2">
      <t>ツ</t>
    </rPh>
    <rPh sb="2" eb="3">
      <t>マチ</t>
    </rPh>
    <phoneticPr fontId="2"/>
  </si>
  <si>
    <t>金子</t>
    <rPh sb="0" eb="2">
      <t>カネコ</t>
    </rPh>
    <phoneticPr fontId="2"/>
  </si>
  <si>
    <t>河沼郡計</t>
    <rPh sb="0" eb="2">
      <t>カワヌマ</t>
    </rPh>
    <rPh sb="2" eb="3">
      <t>オオヌマグン</t>
    </rPh>
    <rPh sb="3" eb="4">
      <t>ケイ</t>
    </rPh>
    <phoneticPr fontId="2"/>
  </si>
  <si>
    <t>下郷町</t>
    <rPh sb="0" eb="3">
      <t>シモゴウマチ</t>
    </rPh>
    <phoneticPr fontId="2"/>
  </si>
  <si>
    <t>河合</t>
    <rPh sb="0" eb="2">
      <t>カワイ</t>
    </rPh>
    <phoneticPr fontId="2"/>
  </si>
  <si>
    <t>只見町</t>
    <rPh sb="0" eb="3">
      <t>タダミマチ</t>
    </rPh>
    <phoneticPr fontId="2"/>
  </si>
  <si>
    <t>只見町計</t>
    <rPh sb="0" eb="2">
      <t>タダミ</t>
    </rPh>
    <rPh sb="2" eb="3">
      <t>マチ</t>
    </rPh>
    <rPh sb="3" eb="4">
      <t>ケイ</t>
    </rPh>
    <phoneticPr fontId="2"/>
  </si>
  <si>
    <t>南会津郡計</t>
    <rPh sb="0" eb="1">
      <t>ミナミ</t>
    </rPh>
    <rPh sb="1" eb="2">
      <t>カイ</t>
    </rPh>
    <rPh sb="2" eb="3">
      <t>ツ</t>
    </rPh>
    <rPh sb="3" eb="4">
      <t>オオヌマグン</t>
    </rPh>
    <rPh sb="4" eb="5">
      <t>ケイ</t>
    </rPh>
    <phoneticPr fontId="2"/>
  </si>
  <si>
    <t>市郡名</t>
  </si>
  <si>
    <t>合計</t>
  </si>
  <si>
    <t>毎日</t>
  </si>
  <si>
    <t>民報</t>
  </si>
  <si>
    <t>朝日</t>
  </si>
  <si>
    <t>読売</t>
  </si>
  <si>
    <t>民友</t>
  </si>
  <si>
    <t>河北</t>
  </si>
  <si>
    <t>福島県全体</t>
    <rPh sb="3" eb="5">
      <t>ゼンタイ</t>
    </rPh>
    <phoneticPr fontId="2"/>
  </si>
  <si>
    <t>福島市</t>
  </si>
  <si>
    <t>いわき市</t>
  </si>
  <si>
    <t>会津若松市</t>
  </si>
  <si>
    <t>白河市</t>
  </si>
  <si>
    <t>須賀川市</t>
  </si>
  <si>
    <t>喜多方市</t>
  </si>
  <si>
    <t>相馬市</t>
  </si>
  <si>
    <t>二本松市</t>
  </si>
  <si>
    <t>市部計</t>
  </si>
  <si>
    <t>伊達郡</t>
  </si>
  <si>
    <t>岩瀬郡</t>
  </si>
  <si>
    <t>南会津郡</t>
  </si>
  <si>
    <t>耶麻郡</t>
  </si>
  <si>
    <t>河沼郡</t>
  </si>
  <si>
    <t>大沼郡</t>
  </si>
  <si>
    <t>西白河郡</t>
  </si>
  <si>
    <t>東白川郡</t>
  </si>
  <si>
    <t>石川郡</t>
  </si>
  <si>
    <t>田村郡</t>
  </si>
  <si>
    <t>双葉郡</t>
  </si>
  <si>
    <t>相馬郡</t>
  </si>
  <si>
    <t>郡部計</t>
  </si>
  <si>
    <t>読売　　　　　　　　　　谷川瀬</t>
    <rPh sb="0" eb="1">
      <t>ヨ</t>
    </rPh>
    <rPh sb="1" eb="2">
      <t>ウリ</t>
    </rPh>
    <rPh sb="12" eb="13">
      <t>タニ</t>
    </rPh>
    <rPh sb="13" eb="15">
      <t>カワセ</t>
    </rPh>
    <phoneticPr fontId="2"/>
  </si>
  <si>
    <t>毎民 　　    小田桐</t>
    <rPh sb="0" eb="1">
      <t>マイ</t>
    </rPh>
    <rPh sb="1" eb="2">
      <t>ミン</t>
    </rPh>
    <rPh sb="9" eb="11">
      <t>オダギリ</t>
    </rPh>
    <rPh sb="11" eb="12">
      <t>キリ</t>
    </rPh>
    <phoneticPr fontId="2"/>
  </si>
  <si>
    <t>読売  　　   大川原</t>
    <rPh sb="0" eb="2">
      <t>ヨミウリ</t>
    </rPh>
    <rPh sb="9" eb="12">
      <t>オオカワラ</t>
    </rPh>
    <phoneticPr fontId="2"/>
  </si>
  <si>
    <t>読売 　　    小山田</t>
    <rPh sb="0" eb="2">
      <t>ヨミウリ</t>
    </rPh>
    <rPh sb="9" eb="12">
      <t>オヤマダ</t>
    </rPh>
    <phoneticPr fontId="2"/>
  </si>
  <si>
    <t>村井   　　   （夜の森）</t>
    <rPh sb="0" eb="2">
      <t>ムライ</t>
    </rPh>
    <rPh sb="11" eb="12">
      <t>ヨル</t>
    </rPh>
    <rPh sb="13" eb="14">
      <t>モリ</t>
    </rPh>
    <phoneticPr fontId="2"/>
  </si>
  <si>
    <t>今野 　　   （津島）</t>
    <rPh sb="0" eb="2">
      <t>コンノ</t>
    </rPh>
    <rPh sb="9" eb="11">
      <t>ツシマ</t>
    </rPh>
    <phoneticPr fontId="2"/>
  </si>
  <si>
    <t>富沢  　　  （桃内）</t>
    <rPh sb="0" eb="2">
      <t>トミザワ</t>
    </rPh>
    <rPh sb="9" eb="11">
      <t>モモウチ</t>
    </rPh>
    <phoneticPr fontId="2"/>
  </si>
  <si>
    <t>ニュータウン</t>
    <phoneticPr fontId="2"/>
  </si>
  <si>
    <t>ニュータウン</t>
    <phoneticPr fontId="2"/>
  </si>
  <si>
    <t>守山馬場</t>
    <phoneticPr fontId="2"/>
  </si>
  <si>
    <t>柳橋桑島</t>
    <phoneticPr fontId="2"/>
  </si>
  <si>
    <t>船田</t>
    <rPh sb="0" eb="2">
      <t>フナダ</t>
    </rPh>
    <phoneticPr fontId="2"/>
  </si>
  <si>
    <t>田村市計</t>
    <rPh sb="0" eb="2">
      <t>タムラ</t>
    </rPh>
    <rPh sb="2" eb="3">
      <t>シ</t>
    </rPh>
    <rPh sb="3" eb="4">
      <t>ケイ</t>
    </rPh>
    <phoneticPr fontId="2"/>
  </si>
  <si>
    <t>田村市</t>
  </si>
  <si>
    <t>0200</t>
    <phoneticPr fontId="2"/>
  </si>
  <si>
    <t>0100</t>
    <phoneticPr fontId="2"/>
  </si>
  <si>
    <t>0300</t>
    <phoneticPr fontId="2"/>
  </si>
  <si>
    <t>0400</t>
    <phoneticPr fontId="2"/>
  </si>
  <si>
    <t>0130</t>
    <phoneticPr fontId="2"/>
  </si>
  <si>
    <t>0310</t>
    <phoneticPr fontId="2"/>
  </si>
  <si>
    <t>0110</t>
    <phoneticPr fontId="2"/>
  </si>
  <si>
    <t>0410</t>
    <phoneticPr fontId="2"/>
  </si>
  <si>
    <t>0320</t>
    <phoneticPr fontId="2"/>
  </si>
  <si>
    <t>0170</t>
    <phoneticPr fontId="2"/>
  </si>
  <si>
    <t>0210</t>
    <phoneticPr fontId="2"/>
  </si>
  <si>
    <t>0180</t>
    <phoneticPr fontId="2"/>
  </si>
  <si>
    <t>0420</t>
    <phoneticPr fontId="2"/>
  </si>
  <si>
    <t>0440</t>
    <phoneticPr fontId="2"/>
  </si>
  <si>
    <t>0430</t>
    <phoneticPr fontId="2"/>
  </si>
  <si>
    <t>0140</t>
    <phoneticPr fontId="2"/>
  </si>
  <si>
    <t>0160</t>
    <phoneticPr fontId="2"/>
  </si>
  <si>
    <t>0150</t>
    <phoneticPr fontId="2"/>
  </si>
  <si>
    <t>0120</t>
    <phoneticPr fontId="2"/>
  </si>
  <si>
    <t>0340</t>
    <phoneticPr fontId="2"/>
  </si>
  <si>
    <t>（須賀川市と西白河郡に含まれる）</t>
    <rPh sb="6" eb="10">
      <t>ニシシラカワグン</t>
    </rPh>
    <phoneticPr fontId="2"/>
  </si>
  <si>
    <t>代理店名</t>
    <rPh sb="0" eb="2">
      <t>ダイリ</t>
    </rPh>
    <rPh sb="2" eb="4">
      <t>テンメイ</t>
    </rPh>
    <phoneticPr fontId="2"/>
  </si>
  <si>
    <t>担当者名</t>
    <rPh sb="0" eb="3">
      <t>タントウシャ</t>
    </rPh>
    <rPh sb="3" eb="4">
      <t>メイ</t>
    </rPh>
    <phoneticPr fontId="2"/>
  </si>
  <si>
    <t>サイズ</t>
    <phoneticPr fontId="2"/>
  </si>
  <si>
    <t>折込部数</t>
    <rPh sb="0" eb="2">
      <t>オリコミ</t>
    </rPh>
    <rPh sb="2" eb="4">
      <t>ブスウ</t>
    </rPh>
    <phoneticPr fontId="2"/>
  </si>
  <si>
    <t>担当者名</t>
    <rPh sb="0" eb="2">
      <t>タントウ</t>
    </rPh>
    <rPh sb="2" eb="3">
      <t>シャ</t>
    </rPh>
    <rPh sb="3" eb="4">
      <t>メイ</t>
    </rPh>
    <phoneticPr fontId="2"/>
  </si>
  <si>
    <t>折込日</t>
    <phoneticPr fontId="2"/>
  </si>
  <si>
    <t>広告主名</t>
    <phoneticPr fontId="2"/>
  </si>
  <si>
    <t>タイトル</t>
    <phoneticPr fontId="2"/>
  </si>
  <si>
    <t>石井</t>
  </si>
  <si>
    <t>酒井</t>
  </si>
  <si>
    <t>船引町計</t>
    <rPh sb="0" eb="3">
      <t>フネヒキマチ</t>
    </rPh>
    <rPh sb="3" eb="4">
      <t>ケイ</t>
    </rPh>
    <phoneticPr fontId="2"/>
  </si>
  <si>
    <t>船引町</t>
    <rPh sb="0" eb="3">
      <t>フネヒキマチ</t>
    </rPh>
    <phoneticPr fontId="2"/>
  </si>
  <si>
    <t>常葉町</t>
    <rPh sb="0" eb="3">
      <t>トキワマチ</t>
    </rPh>
    <phoneticPr fontId="2"/>
  </si>
  <si>
    <t>大越町</t>
    <rPh sb="0" eb="3">
      <t>オオゴエマチ</t>
    </rPh>
    <phoneticPr fontId="2"/>
  </si>
  <si>
    <t>滝根町</t>
    <rPh sb="0" eb="3">
      <t>タキネマチ</t>
    </rPh>
    <phoneticPr fontId="2"/>
  </si>
  <si>
    <t>大越町計</t>
    <rPh sb="0" eb="2">
      <t>オオゴエ</t>
    </rPh>
    <rPh sb="2" eb="3">
      <t>マチ</t>
    </rPh>
    <rPh sb="3" eb="4">
      <t>ケイ</t>
    </rPh>
    <phoneticPr fontId="2"/>
  </si>
  <si>
    <t>タイトル</t>
    <phoneticPr fontId="2"/>
  </si>
  <si>
    <t>読売開成</t>
    <rPh sb="1" eb="2">
      <t>ウリ</t>
    </rPh>
    <phoneticPr fontId="2"/>
  </si>
  <si>
    <t>旧市内計</t>
    <rPh sb="0" eb="3">
      <t>キュウシナイ</t>
    </rPh>
    <rPh sb="3" eb="4">
      <t>ケイ</t>
    </rPh>
    <phoneticPr fontId="2"/>
  </si>
  <si>
    <t>毎民佐藤</t>
    <rPh sb="0" eb="1">
      <t>マイ</t>
    </rPh>
    <rPh sb="1" eb="2">
      <t>ミン</t>
    </rPh>
    <rPh sb="2" eb="4">
      <t>サトウ</t>
    </rPh>
    <phoneticPr fontId="2"/>
  </si>
  <si>
    <t>飯坂計</t>
    <rPh sb="0" eb="2">
      <t>イイザカ</t>
    </rPh>
    <rPh sb="2" eb="3">
      <t>ケイ</t>
    </rPh>
    <phoneticPr fontId="2"/>
  </si>
  <si>
    <t>瀬上</t>
    <rPh sb="0" eb="1">
      <t>セ</t>
    </rPh>
    <rPh sb="1" eb="2">
      <t>ウエ</t>
    </rPh>
    <phoneticPr fontId="2"/>
  </si>
  <si>
    <t>飯坂</t>
    <rPh sb="0" eb="2">
      <t>イイザカ</t>
    </rPh>
    <phoneticPr fontId="2"/>
  </si>
  <si>
    <t>瀬上計</t>
    <rPh sb="0" eb="2">
      <t>セノウエ</t>
    </rPh>
    <rPh sb="2" eb="3">
      <t>ケイ</t>
    </rPh>
    <phoneticPr fontId="2"/>
  </si>
  <si>
    <t>松川</t>
    <rPh sb="0" eb="2">
      <t>マツカワ</t>
    </rPh>
    <phoneticPr fontId="2"/>
  </si>
  <si>
    <t>毎民岩瀬</t>
    <phoneticPr fontId="2"/>
  </si>
  <si>
    <t>読売松川</t>
    <rPh sb="1" eb="2">
      <t>ウリ</t>
    </rPh>
    <rPh sb="2" eb="4">
      <t>マツカワ</t>
    </rPh>
    <phoneticPr fontId="2"/>
  </si>
  <si>
    <t>松川計</t>
    <rPh sb="0" eb="2">
      <t>マツカワ</t>
    </rPh>
    <rPh sb="2" eb="3">
      <t>ケイ</t>
    </rPh>
    <phoneticPr fontId="2"/>
  </si>
  <si>
    <t>読売保原</t>
    <rPh sb="0" eb="2">
      <t>ヨミウリ</t>
    </rPh>
    <rPh sb="2" eb="4">
      <t>ホバラ</t>
    </rPh>
    <phoneticPr fontId="2"/>
  </si>
  <si>
    <t>読売</t>
    <rPh sb="0" eb="1">
      <t>ヨ</t>
    </rPh>
    <rPh sb="1" eb="2">
      <t>ウリ</t>
    </rPh>
    <phoneticPr fontId="2"/>
  </si>
  <si>
    <t>読売  　　   大川原</t>
    <rPh sb="0" eb="1">
      <t>ヨ</t>
    </rPh>
    <rPh sb="1" eb="2">
      <t>ウリ</t>
    </rPh>
    <rPh sb="9" eb="12">
      <t>オオカワラ</t>
    </rPh>
    <phoneticPr fontId="2"/>
  </si>
  <si>
    <t>連絡先</t>
    <rPh sb="0" eb="3">
      <t>レンラクサキ</t>
    </rPh>
    <phoneticPr fontId="2"/>
  </si>
  <si>
    <t>連絡先</t>
    <phoneticPr fontId="2"/>
  </si>
  <si>
    <t>朝日会津若松</t>
    <rPh sb="0" eb="1">
      <t>アサ</t>
    </rPh>
    <rPh sb="1" eb="2">
      <t>ヒ</t>
    </rPh>
    <rPh sb="2" eb="6">
      <t>アイヅワカマツ</t>
    </rPh>
    <phoneticPr fontId="2"/>
  </si>
  <si>
    <t>いわき鹿島</t>
    <phoneticPr fontId="2"/>
  </si>
  <si>
    <t>毎民北部</t>
  </si>
  <si>
    <t>南相馬市</t>
    <rPh sb="0" eb="1">
      <t>ミナミ</t>
    </rPh>
    <rPh sb="1" eb="4">
      <t>ソウマシ</t>
    </rPh>
    <phoneticPr fontId="2"/>
  </si>
  <si>
    <t>毎民藤原</t>
  </si>
  <si>
    <t>朝日庄司</t>
  </si>
  <si>
    <t>（旧）白河市計</t>
    <rPh sb="1" eb="2">
      <t>キュウ</t>
    </rPh>
    <rPh sb="3" eb="6">
      <t>シラカワシ</t>
    </rPh>
    <rPh sb="6" eb="7">
      <t>ケイ</t>
    </rPh>
    <phoneticPr fontId="2"/>
  </si>
  <si>
    <t>（旧）表郷村計</t>
    <rPh sb="1" eb="2">
      <t>キュウ</t>
    </rPh>
    <rPh sb="3" eb="6">
      <t>オモテゴウムラ</t>
    </rPh>
    <rPh sb="6" eb="7">
      <t>ケイ</t>
    </rPh>
    <phoneticPr fontId="2"/>
  </si>
  <si>
    <t>（旧）二本松市計</t>
    <rPh sb="1" eb="2">
      <t>キュウ</t>
    </rPh>
    <rPh sb="3" eb="6">
      <t>ニホンマツ</t>
    </rPh>
    <rPh sb="6" eb="7">
      <t>シ</t>
    </rPh>
    <rPh sb="7" eb="8">
      <t>ケイ</t>
    </rPh>
    <phoneticPr fontId="2"/>
  </si>
  <si>
    <t>（旧）伊達町計</t>
    <rPh sb="1" eb="2">
      <t>キュウ</t>
    </rPh>
    <rPh sb="3" eb="5">
      <t>ダテ</t>
    </rPh>
    <rPh sb="5" eb="6">
      <t>マチ</t>
    </rPh>
    <rPh sb="6" eb="7">
      <t>ケイ</t>
    </rPh>
    <phoneticPr fontId="2"/>
  </si>
  <si>
    <t>(旧）梁川町計</t>
    <rPh sb="1" eb="2">
      <t>キュウ</t>
    </rPh>
    <rPh sb="3" eb="5">
      <t>ヤナガワ</t>
    </rPh>
    <rPh sb="5" eb="6">
      <t>マチ</t>
    </rPh>
    <rPh sb="6" eb="7">
      <t>ケイ</t>
    </rPh>
    <phoneticPr fontId="2"/>
  </si>
  <si>
    <t>(旧）保原町計</t>
    <rPh sb="1" eb="2">
      <t>キュウ</t>
    </rPh>
    <rPh sb="3" eb="5">
      <t>ホバラ</t>
    </rPh>
    <rPh sb="5" eb="6">
      <t>マチ</t>
    </rPh>
    <rPh sb="6" eb="7">
      <t>ケイ</t>
    </rPh>
    <phoneticPr fontId="2"/>
  </si>
  <si>
    <t>(旧)霊山町計</t>
    <rPh sb="1" eb="2">
      <t>キュウ</t>
    </rPh>
    <rPh sb="3" eb="5">
      <t>リョウゼン</t>
    </rPh>
    <rPh sb="5" eb="6">
      <t>モトミヤマチ</t>
    </rPh>
    <rPh sb="6" eb="7">
      <t>ケイ</t>
    </rPh>
    <phoneticPr fontId="2"/>
  </si>
  <si>
    <t>伊達市計</t>
    <rPh sb="0" eb="2">
      <t>ダテ</t>
    </rPh>
    <rPh sb="2" eb="3">
      <t>シ</t>
    </rPh>
    <rPh sb="3" eb="4">
      <t>ケイ</t>
    </rPh>
    <phoneticPr fontId="2"/>
  </si>
  <si>
    <t>(旧）原町市計</t>
    <rPh sb="1" eb="2">
      <t>キュウ</t>
    </rPh>
    <rPh sb="3" eb="6">
      <t>ハラマチシ</t>
    </rPh>
    <rPh sb="6" eb="7">
      <t>ケイ</t>
    </rPh>
    <phoneticPr fontId="2"/>
  </si>
  <si>
    <t>南相馬市計</t>
    <rPh sb="0" eb="1">
      <t>ミナミ</t>
    </rPh>
    <rPh sb="1" eb="3">
      <t>ソウマ</t>
    </rPh>
    <rPh sb="3" eb="4">
      <t>ハラマチシ</t>
    </rPh>
    <rPh sb="4" eb="5">
      <t>ケイ</t>
    </rPh>
    <phoneticPr fontId="2"/>
  </si>
  <si>
    <t>(旧）喜多方市計</t>
    <rPh sb="1" eb="2">
      <t>キュウ</t>
    </rPh>
    <rPh sb="3" eb="7">
      <t>キタカタシ</t>
    </rPh>
    <rPh sb="7" eb="8">
      <t>ケイ</t>
    </rPh>
    <phoneticPr fontId="2"/>
  </si>
  <si>
    <t>浪江町</t>
    <rPh sb="0" eb="3">
      <t>ナミエマチ</t>
    </rPh>
    <phoneticPr fontId="2"/>
  </si>
  <si>
    <t>会津美里町計</t>
    <rPh sb="0" eb="2">
      <t>アイヅ</t>
    </rPh>
    <rPh sb="2" eb="4">
      <t>ミサト</t>
    </rPh>
    <rPh sb="4" eb="5">
      <t>マチ</t>
    </rPh>
    <rPh sb="5" eb="6">
      <t>ケイ</t>
    </rPh>
    <phoneticPr fontId="2"/>
  </si>
  <si>
    <t>伊達市</t>
    <rPh sb="0" eb="3">
      <t>ダテシ</t>
    </rPh>
    <phoneticPr fontId="2"/>
  </si>
  <si>
    <t xml:space="preserve">       （福島県全体）</t>
    <rPh sb="11" eb="13">
      <t>ゼンタイ</t>
    </rPh>
    <phoneticPr fontId="2"/>
  </si>
  <si>
    <t>0125</t>
    <phoneticPr fontId="2"/>
  </si>
  <si>
    <t>（旧）　　　白河市</t>
    <rPh sb="1" eb="2">
      <t>キュウ</t>
    </rPh>
    <rPh sb="6" eb="9">
      <t>シラカワシ</t>
    </rPh>
    <phoneticPr fontId="2"/>
  </si>
  <si>
    <t>（旧）　　　表郷村</t>
    <rPh sb="1" eb="2">
      <t>キュウ</t>
    </rPh>
    <rPh sb="6" eb="9">
      <t>オモテゴウムラ</t>
    </rPh>
    <phoneticPr fontId="2"/>
  </si>
  <si>
    <t>販売　　　　センター</t>
    <rPh sb="0" eb="2">
      <t>ハンバイ</t>
    </rPh>
    <phoneticPr fontId="2"/>
  </si>
  <si>
    <t>（旧）　　　安達町</t>
    <rPh sb="1" eb="2">
      <t>キュウ</t>
    </rPh>
    <phoneticPr fontId="2"/>
  </si>
  <si>
    <t>（旧）　　　岩代町</t>
    <rPh sb="6" eb="9">
      <t>イワシロマチ</t>
    </rPh>
    <phoneticPr fontId="2"/>
  </si>
  <si>
    <t>（旧）　　　　東和町</t>
    <rPh sb="7" eb="10">
      <t>トウワマチ</t>
    </rPh>
    <phoneticPr fontId="2"/>
  </si>
  <si>
    <t>（旧）　　　霊山町</t>
    <rPh sb="1" eb="2">
      <t>キュウ</t>
    </rPh>
    <rPh sb="6" eb="9">
      <t>リョウゼンマチ</t>
    </rPh>
    <phoneticPr fontId="2"/>
  </si>
  <si>
    <t>（旧）　　　原町市</t>
    <rPh sb="1" eb="2">
      <t>キュウ</t>
    </rPh>
    <rPh sb="6" eb="9">
      <t>ハラマチシ</t>
    </rPh>
    <phoneticPr fontId="2"/>
  </si>
  <si>
    <t>（旧）　　　小高町</t>
    <rPh sb="1" eb="2">
      <t>キュウ</t>
    </rPh>
    <rPh sb="6" eb="9">
      <t>オダカマチ</t>
    </rPh>
    <phoneticPr fontId="2"/>
  </si>
  <si>
    <t>（旧）　　　鹿島町</t>
    <rPh sb="1" eb="2">
      <t>キュウ</t>
    </rPh>
    <rPh sb="6" eb="9">
      <t>カシママチ</t>
    </rPh>
    <phoneticPr fontId="2"/>
  </si>
  <si>
    <t>（旧）　　　　　河東町</t>
    <rPh sb="1" eb="2">
      <t>キュウ</t>
    </rPh>
    <rPh sb="8" eb="11">
      <t>カワヒガシマチ</t>
    </rPh>
    <phoneticPr fontId="2"/>
  </si>
  <si>
    <t>（旧）　　　塩川町</t>
    <rPh sb="1" eb="2">
      <t>キュウ</t>
    </rPh>
    <rPh sb="6" eb="9">
      <t>シオカワマチ</t>
    </rPh>
    <phoneticPr fontId="2"/>
  </si>
  <si>
    <t>（旧）　　　山都町</t>
    <rPh sb="1" eb="2">
      <t>キュウ</t>
    </rPh>
    <rPh sb="6" eb="9">
      <t>ヤマトマチ</t>
    </rPh>
    <phoneticPr fontId="2"/>
  </si>
  <si>
    <t>（旧）　　　高郷村</t>
    <rPh sb="1" eb="2">
      <t>キュウ</t>
    </rPh>
    <rPh sb="6" eb="8">
      <t>タカサト</t>
    </rPh>
    <rPh sb="8" eb="9">
      <t>ムラ</t>
    </rPh>
    <phoneticPr fontId="2"/>
  </si>
  <si>
    <t>二瓶　　　 （翁島）</t>
    <rPh sb="0" eb="2">
      <t>ニヘイ</t>
    </rPh>
    <rPh sb="7" eb="8">
      <t>オキナ</t>
    </rPh>
    <rPh sb="8" eb="9">
      <t>シマ</t>
    </rPh>
    <phoneticPr fontId="2"/>
  </si>
  <si>
    <t>会津　　　美里町</t>
    <rPh sb="0" eb="2">
      <t>アイヅ</t>
    </rPh>
    <rPh sb="5" eb="7">
      <t>ミサト</t>
    </rPh>
    <rPh sb="7" eb="8">
      <t>マチ</t>
    </rPh>
    <phoneticPr fontId="2"/>
  </si>
  <si>
    <t>高田金田</t>
    <rPh sb="0" eb="2">
      <t>タカダ</t>
    </rPh>
    <rPh sb="2" eb="4">
      <t>カネダ</t>
    </rPh>
    <phoneticPr fontId="2"/>
  </si>
  <si>
    <t>本郷渡部</t>
    <rPh sb="0" eb="2">
      <t>ホンゴウ</t>
    </rPh>
    <rPh sb="2" eb="4">
      <t>ワタベ</t>
    </rPh>
    <phoneticPr fontId="2"/>
  </si>
  <si>
    <t>会津　　　坂下町</t>
    <rPh sb="0" eb="1">
      <t>カイ</t>
    </rPh>
    <rPh sb="1" eb="2">
      <t>ツ</t>
    </rPh>
    <rPh sb="5" eb="7">
      <t>サカシタ</t>
    </rPh>
    <rPh sb="7" eb="8">
      <t>マチ</t>
    </rPh>
    <phoneticPr fontId="2"/>
  </si>
  <si>
    <t>（旧）塩川町計</t>
    <rPh sb="1" eb="2">
      <t>キュウ</t>
    </rPh>
    <rPh sb="3" eb="5">
      <t>シオカワ</t>
    </rPh>
    <rPh sb="5" eb="6">
      <t>マチ</t>
    </rPh>
    <rPh sb="6" eb="7">
      <t>ケイ</t>
    </rPh>
    <phoneticPr fontId="2"/>
  </si>
  <si>
    <t>（旧）小高町計</t>
    <rPh sb="1" eb="2">
      <t>キュウ</t>
    </rPh>
    <rPh sb="3" eb="5">
      <t>オダカ</t>
    </rPh>
    <rPh sb="5" eb="6">
      <t>マチ</t>
    </rPh>
    <rPh sb="6" eb="7">
      <t>ケイ</t>
    </rPh>
    <phoneticPr fontId="2"/>
  </si>
  <si>
    <t>　（桑野支店）</t>
    <rPh sb="2" eb="4">
      <t>クワノ</t>
    </rPh>
    <rPh sb="4" eb="6">
      <t>シテン</t>
    </rPh>
    <phoneticPr fontId="2"/>
  </si>
  <si>
    <t>　（片平支店）</t>
    <rPh sb="2" eb="4">
      <t>カタヒラ</t>
    </rPh>
    <rPh sb="4" eb="6">
      <t>シテン</t>
    </rPh>
    <phoneticPr fontId="2"/>
  </si>
  <si>
    <t>田島毎民</t>
    <rPh sb="0" eb="2">
      <t>タジマ</t>
    </rPh>
    <rPh sb="2" eb="3">
      <t>マイ</t>
    </rPh>
    <rPh sb="3" eb="4">
      <t>ミン</t>
    </rPh>
    <phoneticPr fontId="2"/>
  </si>
  <si>
    <t>伊南星</t>
    <rPh sb="0" eb="2">
      <t>イナ</t>
    </rPh>
    <rPh sb="2" eb="3">
      <t>ホシ</t>
    </rPh>
    <phoneticPr fontId="2"/>
  </si>
  <si>
    <t>南郷本橋</t>
    <rPh sb="0" eb="2">
      <t>ナンゴウ</t>
    </rPh>
    <rPh sb="2" eb="4">
      <t>モトハシ</t>
    </rPh>
    <phoneticPr fontId="2"/>
  </si>
  <si>
    <t>読売塩田</t>
    <rPh sb="0" eb="2">
      <t>ヨミウリ</t>
    </rPh>
    <rPh sb="2" eb="4">
      <t>シオタ</t>
    </rPh>
    <phoneticPr fontId="2"/>
  </si>
  <si>
    <t>南会津町計</t>
    <rPh sb="0" eb="1">
      <t>ミナミ</t>
    </rPh>
    <rPh sb="1" eb="4">
      <t>アイヅマチ</t>
    </rPh>
    <rPh sb="4" eb="5">
      <t>ケイ</t>
    </rPh>
    <phoneticPr fontId="2"/>
  </si>
  <si>
    <t>古川</t>
    <rPh sb="0" eb="2">
      <t>フルカワ</t>
    </rPh>
    <phoneticPr fontId="2"/>
  </si>
  <si>
    <t>本宮市</t>
    <rPh sb="0" eb="2">
      <t>モトミヤ</t>
    </rPh>
    <rPh sb="2" eb="3">
      <t>シ</t>
    </rPh>
    <phoneticPr fontId="2"/>
  </si>
  <si>
    <t>（旧）　　　本宮町</t>
    <rPh sb="6" eb="9">
      <t>ホンミヤチョウ</t>
    </rPh>
    <phoneticPr fontId="2"/>
  </si>
  <si>
    <t>（旧）岩代町計</t>
    <rPh sb="3" eb="5">
      <t>イワシロ</t>
    </rPh>
    <rPh sb="5" eb="6">
      <t>モトミヤマチ</t>
    </rPh>
    <rPh sb="6" eb="7">
      <t>ケイ</t>
    </rPh>
    <phoneticPr fontId="2"/>
  </si>
  <si>
    <t>（旧）本宮町計</t>
    <rPh sb="3" eb="6">
      <t>モトミヤマチ</t>
    </rPh>
    <rPh sb="6" eb="7">
      <t>ケイ</t>
    </rPh>
    <phoneticPr fontId="2"/>
  </si>
  <si>
    <t>本宮市計</t>
    <rPh sb="0" eb="2">
      <t>モトミヤ</t>
    </rPh>
    <rPh sb="2" eb="3">
      <t>シ</t>
    </rPh>
    <rPh sb="3" eb="4">
      <t>ケイ</t>
    </rPh>
    <phoneticPr fontId="2"/>
  </si>
  <si>
    <t>毎民藤原</t>
    <rPh sb="0" eb="1">
      <t>マイ</t>
    </rPh>
    <rPh sb="1" eb="2">
      <t>ミン</t>
    </rPh>
    <rPh sb="2" eb="4">
      <t>フジワラ</t>
    </rPh>
    <phoneticPr fontId="2"/>
  </si>
  <si>
    <t>読売相馬</t>
    <rPh sb="0" eb="1">
      <t>ヨ</t>
    </rPh>
    <rPh sb="1" eb="2">
      <t>ウリ</t>
    </rPh>
    <rPh sb="2" eb="4">
      <t>ソウマ</t>
    </rPh>
    <phoneticPr fontId="2"/>
  </si>
  <si>
    <t>（伏黒）</t>
    <phoneticPr fontId="2"/>
  </si>
  <si>
    <t>(会津若松市・喜多方市）</t>
    <phoneticPr fontId="2"/>
  </si>
  <si>
    <t>（耶麻郡・大沼郡）</t>
    <phoneticPr fontId="2"/>
  </si>
  <si>
    <t>（河沼郡・南会津郡）</t>
    <phoneticPr fontId="2"/>
  </si>
  <si>
    <t>(いわき市２/３）</t>
    <phoneticPr fontId="2"/>
  </si>
  <si>
    <t>(いわき市３/３）</t>
    <phoneticPr fontId="2"/>
  </si>
  <si>
    <t>(南相馬市・相馬市）</t>
    <phoneticPr fontId="2"/>
  </si>
  <si>
    <t>(いわき市１/３）</t>
    <phoneticPr fontId="2"/>
  </si>
  <si>
    <t>(双葉郡・相馬郡）</t>
    <phoneticPr fontId="2"/>
  </si>
  <si>
    <t>(福島市１/２）</t>
    <phoneticPr fontId="2"/>
  </si>
  <si>
    <t>(福島市２/２）</t>
    <phoneticPr fontId="2"/>
  </si>
  <si>
    <t>（郡山市１/２）</t>
    <phoneticPr fontId="2"/>
  </si>
  <si>
    <t>（郡山市２/２）</t>
    <phoneticPr fontId="2"/>
  </si>
  <si>
    <t>（須賀川市・田村市・田村郡）</t>
    <phoneticPr fontId="2"/>
  </si>
  <si>
    <t>0450</t>
    <phoneticPr fontId="2"/>
  </si>
  <si>
    <t>0330</t>
    <phoneticPr fontId="2"/>
  </si>
  <si>
    <t>0220</t>
    <phoneticPr fontId="2"/>
  </si>
  <si>
    <t>(旧)　　　 喜多方市</t>
    <rPh sb="1" eb="2">
      <t>キュウ</t>
    </rPh>
    <rPh sb="7" eb="11">
      <t>キタカタシ</t>
    </rPh>
    <phoneticPr fontId="2"/>
  </si>
  <si>
    <t>(旧）　　　　伊達町</t>
    <rPh sb="1" eb="2">
      <t>キュウ</t>
    </rPh>
    <rPh sb="7" eb="10">
      <t>ダテマチ</t>
    </rPh>
    <phoneticPr fontId="2"/>
  </si>
  <si>
    <t>(旧）　　　　梁川町</t>
    <rPh sb="1" eb="2">
      <t>キュウ</t>
    </rPh>
    <rPh sb="7" eb="10">
      <t>ヤナガワマチ</t>
    </rPh>
    <phoneticPr fontId="2"/>
  </si>
  <si>
    <t>(旧）　　　　保原町</t>
    <rPh sb="1" eb="2">
      <t>キュウ</t>
    </rPh>
    <rPh sb="7" eb="10">
      <t>ホバラマチ</t>
    </rPh>
    <phoneticPr fontId="2"/>
  </si>
  <si>
    <t>ASA福島西部</t>
    <rPh sb="3" eb="5">
      <t>フクシマ</t>
    </rPh>
    <rPh sb="5" eb="7">
      <t>セイブ</t>
    </rPh>
    <phoneticPr fontId="2"/>
  </si>
  <si>
    <t>ASA福島南部</t>
    <rPh sb="3" eb="5">
      <t>フクシマ</t>
    </rPh>
    <rPh sb="5" eb="7">
      <t>ナンブ</t>
    </rPh>
    <phoneticPr fontId="2"/>
  </si>
  <si>
    <t>田中</t>
    <rPh sb="0" eb="2">
      <t>タナカ</t>
    </rPh>
    <phoneticPr fontId="2"/>
  </si>
  <si>
    <t>(伊達市・伊達郡）</t>
    <rPh sb="1" eb="4">
      <t>ダテシ</t>
    </rPh>
    <phoneticPr fontId="2"/>
  </si>
  <si>
    <t>版</t>
    <rPh sb="0" eb="1">
      <t>ハン</t>
    </rPh>
    <phoneticPr fontId="2"/>
  </si>
  <si>
    <t>改定年月日</t>
    <rPh sb="0" eb="2">
      <t>カイテイ</t>
    </rPh>
    <rPh sb="2" eb="5">
      <t>ネンガッピ</t>
    </rPh>
    <phoneticPr fontId="2"/>
  </si>
  <si>
    <t>改定内容</t>
    <rPh sb="0" eb="2">
      <t>カイテイ</t>
    </rPh>
    <rPh sb="2" eb="4">
      <t>ナイヨウ</t>
    </rPh>
    <phoneticPr fontId="2"/>
  </si>
  <si>
    <t>改定後合計部数</t>
    <rPh sb="0" eb="2">
      <t>カイテイ</t>
    </rPh>
    <rPh sb="2" eb="3">
      <t>ゴ</t>
    </rPh>
    <rPh sb="3" eb="5">
      <t>ゴウケイ</t>
    </rPh>
    <rPh sb="5" eb="7">
      <t>ブスウ</t>
    </rPh>
    <phoneticPr fontId="2"/>
  </si>
  <si>
    <t>読売麓山</t>
    <rPh sb="1" eb="2">
      <t>ウリ</t>
    </rPh>
    <rPh sb="2" eb="3">
      <t>フモト</t>
    </rPh>
    <rPh sb="3" eb="4">
      <t>ヤマ</t>
    </rPh>
    <phoneticPr fontId="2"/>
  </si>
  <si>
    <t>須賀川市の一部を含む</t>
    <rPh sb="5" eb="7">
      <t>イチブ</t>
    </rPh>
    <phoneticPr fontId="2"/>
  </si>
  <si>
    <t>0130白河市</t>
    <phoneticPr fontId="2"/>
  </si>
  <si>
    <t>0160東白川郡</t>
    <phoneticPr fontId="2"/>
  </si>
  <si>
    <t>読売
新白河</t>
    <phoneticPr fontId="2"/>
  </si>
  <si>
    <t>西白河郡西郷村を含む</t>
    <rPh sb="0" eb="4">
      <t>ニシシラカワグン</t>
    </rPh>
    <rPh sb="4" eb="7">
      <t>ニシゴウムラ</t>
    </rPh>
    <rPh sb="8" eb="9">
      <t>フク</t>
    </rPh>
    <phoneticPr fontId="2"/>
  </si>
  <si>
    <t>日和田町を含む</t>
    <rPh sb="0" eb="4">
      <t>ヒワダマチ</t>
    </rPh>
    <phoneticPr fontId="2"/>
  </si>
  <si>
    <t>田村郡三春町の一部を含む</t>
    <rPh sb="0" eb="3">
      <t>タムラグン</t>
    </rPh>
    <rPh sb="3" eb="6">
      <t>ミハルマチ</t>
    </rPh>
    <rPh sb="7" eb="9">
      <t>イチブ</t>
    </rPh>
    <phoneticPr fontId="2"/>
  </si>
  <si>
    <t>0140西白河郡</t>
    <phoneticPr fontId="2"/>
  </si>
  <si>
    <t>0150石川郡</t>
    <phoneticPr fontId="2"/>
  </si>
  <si>
    <t>0170二本松市</t>
    <phoneticPr fontId="2"/>
  </si>
  <si>
    <t>0180本宮市</t>
    <phoneticPr fontId="2"/>
  </si>
  <si>
    <t>（旧）
東村</t>
    <rPh sb="1" eb="2">
      <t>キュウ</t>
    </rPh>
    <rPh sb="4" eb="6">
      <t>ヒガシムラ</t>
    </rPh>
    <phoneticPr fontId="2"/>
  </si>
  <si>
    <t>岩瀬郡天栄村の一部、白河市（旧）大信村、西白河郡中島村を含む</t>
    <phoneticPr fontId="2"/>
  </si>
  <si>
    <t>石川郡玉川村の一部を含む</t>
    <rPh sb="7" eb="9">
      <t>イチブ</t>
    </rPh>
    <phoneticPr fontId="2"/>
  </si>
  <si>
    <t>岩瀬郡天栄村の一部を含む</t>
    <rPh sb="7" eb="9">
      <t>イチブ</t>
    </rPh>
    <phoneticPr fontId="2"/>
  </si>
  <si>
    <t>田村郡三春町の一部を含む</t>
    <rPh sb="7" eb="9">
      <t>イチブ</t>
    </rPh>
    <phoneticPr fontId="2"/>
  </si>
  <si>
    <t>ＪＡたむら
常葉</t>
    <phoneticPr fontId="2"/>
  </si>
  <si>
    <t>田村市船引町の一部を含む</t>
    <rPh sb="0" eb="2">
      <t>タムラ</t>
    </rPh>
    <rPh sb="2" eb="3">
      <t>シ</t>
    </rPh>
    <rPh sb="3" eb="6">
      <t>フネヒキマチ</t>
    </rPh>
    <rPh sb="7" eb="9">
      <t>イチブ</t>
    </rPh>
    <rPh sb="10" eb="11">
      <t>フク</t>
    </rPh>
    <phoneticPr fontId="2"/>
  </si>
  <si>
    <t>石川郡平田村の一部を含む</t>
    <phoneticPr fontId="2"/>
  </si>
  <si>
    <t>白河市（旧）東村の一部を含む</t>
    <phoneticPr fontId="2"/>
  </si>
  <si>
    <t>石川郡平田村の一部、石川郡浅川町の一部を含む</t>
    <phoneticPr fontId="2"/>
  </si>
  <si>
    <t>石川郡平田村の一部、石川郡玉川村の一部を含む</t>
    <phoneticPr fontId="2"/>
  </si>
  <si>
    <t>東白川郡棚倉町の一部を含む</t>
    <phoneticPr fontId="2"/>
  </si>
  <si>
    <t>二本松市の（旧）安達町の一部を含む</t>
    <phoneticPr fontId="2"/>
  </si>
  <si>
    <t>（旧）
二本松市</t>
    <rPh sb="1" eb="2">
      <t>キュウ</t>
    </rPh>
    <rPh sb="4" eb="8">
      <t>ニホンマツシ</t>
    </rPh>
    <phoneticPr fontId="2"/>
  </si>
  <si>
    <t>朝日
二本松</t>
    <rPh sb="3" eb="6">
      <t>ニホンマツ</t>
    </rPh>
    <phoneticPr fontId="2"/>
  </si>
  <si>
    <t>毎民
二本松</t>
    <phoneticPr fontId="2"/>
  </si>
  <si>
    <t>0110須賀川市</t>
    <phoneticPr fontId="2"/>
  </si>
  <si>
    <t>0120田村市</t>
    <phoneticPr fontId="2"/>
  </si>
  <si>
    <t>0125田村郡</t>
    <phoneticPr fontId="2"/>
  </si>
  <si>
    <t>0100郡山市</t>
    <phoneticPr fontId="2"/>
  </si>
  <si>
    <t>（白河市・西白河郡）</t>
    <phoneticPr fontId="2"/>
  </si>
  <si>
    <t>（石川郡・東白川郡）</t>
    <rPh sb="1" eb="3">
      <t>イシカワ</t>
    </rPh>
    <rPh sb="3" eb="4">
      <t>グン</t>
    </rPh>
    <phoneticPr fontId="2"/>
  </si>
  <si>
    <t>（二本松市・本宮市）</t>
    <phoneticPr fontId="2"/>
  </si>
  <si>
    <t>0200福島市</t>
    <phoneticPr fontId="2"/>
  </si>
  <si>
    <t>0210伊達市</t>
    <phoneticPr fontId="2"/>
  </si>
  <si>
    <t>0220伊達郡</t>
    <phoneticPr fontId="2"/>
  </si>
  <si>
    <t>福島市立子山の一部、二本松市(旧）東和町の一部を含む</t>
    <phoneticPr fontId="2"/>
  </si>
  <si>
    <t>二本松市の(旧）安達町の一部を含む</t>
    <phoneticPr fontId="2"/>
  </si>
  <si>
    <t>二本松市の(旧）安達町の一部を含む</t>
    <phoneticPr fontId="2"/>
  </si>
  <si>
    <t>伊達市の（旧）霊山町の一部を含む</t>
    <phoneticPr fontId="2"/>
  </si>
  <si>
    <t>小国菅野</t>
    <rPh sb="0" eb="1">
      <t>コ</t>
    </rPh>
    <rPh sb="1" eb="2">
      <t>クニ</t>
    </rPh>
    <rPh sb="2" eb="4">
      <t>カンノ</t>
    </rPh>
    <phoneticPr fontId="2"/>
  </si>
  <si>
    <t>福島市飯坂町東湯野地区を含む</t>
    <phoneticPr fontId="2"/>
  </si>
  <si>
    <t>0300いわき市</t>
    <phoneticPr fontId="2"/>
  </si>
  <si>
    <t>0310南相馬市</t>
    <phoneticPr fontId="2"/>
  </si>
  <si>
    <t>0320相馬市</t>
    <phoneticPr fontId="2"/>
  </si>
  <si>
    <t>0330双葉郡</t>
    <phoneticPr fontId="2"/>
  </si>
  <si>
    <t>0340相馬郡</t>
    <phoneticPr fontId="2"/>
  </si>
  <si>
    <t>ASA福島北部</t>
    <rPh sb="3" eb="5">
      <t>フクシマ</t>
    </rPh>
    <rPh sb="5" eb="7">
      <t>ホクブ</t>
    </rPh>
    <phoneticPr fontId="2"/>
  </si>
  <si>
    <t>岡田</t>
    <rPh sb="0" eb="2">
      <t>オカダ</t>
    </rPh>
    <phoneticPr fontId="2"/>
  </si>
  <si>
    <t>相馬郡新地町の一部を含む</t>
    <phoneticPr fontId="2"/>
  </si>
  <si>
    <t>相馬郡新地町の一部を含む</t>
    <phoneticPr fontId="2"/>
  </si>
  <si>
    <t>植田朝日二階堂は、錦も含む</t>
    <phoneticPr fontId="2"/>
  </si>
  <si>
    <t>（本店）</t>
    <rPh sb="1" eb="3">
      <t>ホンテン</t>
    </rPh>
    <phoneticPr fontId="2"/>
  </si>
  <si>
    <t>（東部支店）</t>
    <rPh sb="1" eb="3">
      <t>トウブ</t>
    </rPh>
    <phoneticPr fontId="2"/>
  </si>
  <si>
    <t>（北部支店）</t>
    <rPh sb="1" eb="3">
      <t>ホクブ</t>
    </rPh>
    <rPh sb="3" eb="5">
      <t>シテン</t>
    </rPh>
    <phoneticPr fontId="2"/>
  </si>
  <si>
    <t>（南部支店）</t>
    <rPh sb="1" eb="3">
      <t>ナンブ</t>
    </rPh>
    <rPh sb="3" eb="5">
      <t>シテン</t>
    </rPh>
    <phoneticPr fontId="2"/>
  </si>
  <si>
    <t>0400会津若松市</t>
    <phoneticPr fontId="2"/>
  </si>
  <si>
    <t>0410喜多方市</t>
    <phoneticPr fontId="2"/>
  </si>
  <si>
    <t>0420耶麻郡</t>
    <phoneticPr fontId="2"/>
  </si>
  <si>
    <t>0430大沼郡</t>
    <phoneticPr fontId="2"/>
  </si>
  <si>
    <t>0440河沼郡</t>
    <phoneticPr fontId="2"/>
  </si>
  <si>
    <t>0450南会津郡</t>
    <phoneticPr fontId="2"/>
  </si>
  <si>
    <t>会津若松市北会津町を含む</t>
    <phoneticPr fontId="2"/>
  </si>
  <si>
    <t>河沼郡湯川村の一部を含む</t>
    <phoneticPr fontId="2"/>
  </si>
  <si>
    <t>喜多方市の（旧）塩川町の一部を含む</t>
    <phoneticPr fontId="2"/>
  </si>
  <si>
    <t>喜多方市の（旧）高郷村の一部を含む</t>
    <phoneticPr fontId="2"/>
  </si>
  <si>
    <t>耶麻郡北塩原村の一部を含む</t>
    <phoneticPr fontId="2"/>
  </si>
  <si>
    <t>河沼郡会津坂下町の一部を含む</t>
    <phoneticPr fontId="2"/>
  </si>
  <si>
    <t>南会津郡南会津町の（旧）舘岩村を含む</t>
    <phoneticPr fontId="2"/>
  </si>
  <si>
    <t>南会津郡桧枝岐村を含む</t>
    <phoneticPr fontId="2"/>
  </si>
  <si>
    <t>南会津郡只見町の一部を含む</t>
    <phoneticPr fontId="2"/>
  </si>
  <si>
    <t>猪苗代
町</t>
    <rPh sb="0" eb="3">
      <t>イナワシロ</t>
    </rPh>
    <rPh sb="4" eb="5">
      <t>マチ</t>
    </rPh>
    <phoneticPr fontId="2"/>
  </si>
  <si>
    <t>西会津
町</t>
    <rPh sb="0" eb="1">
      <t>ニシ</t>
    </rPh>
    <rPh sb="1" eb="2">
      <t>カイ</t>
    </rPh>
    <rPh sb="2" eb="3">
      <t>ツ</t>
    </rPh>
    <rPh sb="4" eb="5">
      <t>マチ</t>
    </rPh>
    <phoneticPr fontId="2"/>
  </si>
  <si>
    <t>横田</t>
    <rPh sb="0" eb="2">
      <t>ヨコタ</t>
    </rPh>
    <phoneticPr fontId="2"/>
  </si>
  <si>
    <t>新聞販売</t>
    <phoneticPr fontId="2"/>
  </si>
  <si>
    <t>高田</t>
    <rPh sb="0" eb="2">
      <t>タカダ</t>
    </rPh>
    <phoneticPr fontId="2"/>
  </si>
  <si>
    <t>和須津</t>
    <phoneticPr fontId="2"/>
  </si>
  <si>
    <t>毎民四倉販売Ｃ</t>
    <rPh sb="0" eb="1">
      <t>マイ</t>
    </rPh>
    <rPh sb="1" eb="2">
      <t>ミン</t>
    </rPh>
    <rPh sb="4" eb="6">
      <t>ハンバイ</t>
    </rPh>
    <phoneticPr fontId="2"/>
  </si>
  <si>
    <t>特記事項</t>
    <rPh sb="0" eb="2">
      <t>トッキ</t>
    </rPh>
    <rPh sb="2" eb="4">
      <t>ジコウ</t>
    </rPh>
    <phoneticPr fontId="2"/>
  </si>
  <si>
    <t>朝日
二階堂</t>
    <rPh sb="0" eb="2">
      <t>アサヒ</t>
    </rPh>
    <rPh sb="3" eb="6">
      <t>ニカイドウ</t>
    </rPh>
    <phoneticPr fontId="2"/>
  </si>
  <si>
    <t>南会津
町</t>
    <rPh sb="0" eb="1">
      <t>ミナミ</t>
    </rPh>
    <rPh sb="1" eb="3">
      <t>アイヅ</t>
    </rPh>
    <rPh sb="4" eb="5">
      <t>マチ</t>
    </rPh>
    <phoneticPr fontId="2"/>
  </si>
  <si>
    <t>月曜日折込は出来ません</t>
    <phoneticPr fontId="2"/>
  </si>
  <si>
    <t>喜多方市［（旧）熱塩加納村、（旧）塩川町］の一部、耶麻郡北塩原村の一部含む</t>
    <phoneticPr fontId="2"/>
  </si>
  <si>
    <t>以下の市郡別合計部数は、販売店の存在する市郡別の合計数です。該当市郡に、あまねく折込する必要部数については当社営業にお訊ね
ください。　　※なお、銘柄指定・地域指定は完全にはできませんので、ご了承下さい。</t>
    <rPh sb="0" eb="2">
      <t>イカ</t>
    </rPh>
    <rPh sb="3" eb="4">
      <t>シ</t>
    </rPh>
    <rPh sb="4" eb="5">
      <t>グン</t>
    </rPh>
    <rPh sb="5" eb="6">
      <t>ベツ</t>
    </rPh>
    <rPh sb="6" eb="8">
      <t>ゴウケイ</t>
    </rPh>
    <rPh sb="8" eb="10">
      <t>ブスウ</t>
    </rPh>
    <rPh sb="12" eb="15">
      <t>ハンバイテン</t>
    </rPh>
    <rPh sb="16" eb="18">
      <t>ソンザイ</t>
    </rPh>
    <rPh sb="20" eb="21">
      <t>シ</t>
    </rPh>
    <rPh sb="21" eb="22">
      <t>グン</t>
    </rPh>
    <rPh sb="22" eb="23">
      <t>ベツ</t>
    </rPh>
    <rPh sb="24" eb="26">
      <t>ゴウケイ</t>
    </rPh>
    <rPh sb="26" eb="27">
      <t>スウ</t>
    </rPh>
    <rPh sb="30" eb="32">
      <t>ガイトウ</t>
    </rPh>
    <rPh sb="32" eb="33">
      <t>シ</t>
    </rPh>
    <rPh sb="33" eb="34">
      <t>グン</t>
    </rPh>
    <rPh sb="40" eb="42">
      <t>オリコミ</t>
    </rPh>
    <rPh sb="44" eb="46">
      <t>ヒツヨウ</t>
    </rPh>
    <rPh sb="46" eb="48">
      <t>ブスウ</t>
    </rPh>
    <rPh sb="53" eb="55">
      <t>トウシャ</t>
    </rPh>
    <rPh sb="55" eb="57">
      <t>エイギョウ</t>
    </rPh>
    <rPh sb="59" eb="60">
      <t>タズ</t>
    </rPh>
    <rPh sb="73" eb="75">
      <t>メイガラ</t>
    </rPh>
    <rPh sb="75" eb="77">
      <t>シテイ</t>
    </rPh>
    <rPh sb="78" eb="80">
      <t>チイキ</t>
    </rPh>
    <rPh sb="80" eb="82">
      <t>シテイ</t>
    </rPh>
    <rPh sb="83" eb="85">
      <t>カンゼン</t>
    </rPh>
    <rPh sb="96" eb="98">
      <t>リョウショウ</t>
    </rPh>
    <rPh sb="98" eb="99">
      <t>クダ</t>
    </rPh>
    <phoneticPr fontId="2"/>
  </si>
  <si>
    <t>※会津若松市に漏れなく折込する時には、下の合計数に＋2000部必要です。</t>
    <rPh sb="1" eb="6">
      <t>アイヅワカマツシ</t>
    </rPh>
    <rPh sb="7" eb="8">
      <t>モ</t>
    </rPh>
    <rPh sb="11" eb="13">
      <t>オリコミ</t>
    </rPh>
    <rPh sb="15" eb="16">
      <t>トキ</t>
    </rPh>
    <rPh sb="19" eb="20">
      <t>シタ</t>
    </rPh>
    <rPh sb="21" eb="24">
      <t>ゴウケイスウ</t>
    </rPh>
    <rPh sb="30" eb="31">
      <t>ブ</t>
    </rPh>
    <rPh sb="31" eb="33">
      <t>ヒツヨウ</t>
    </rPh>
    <phoneticPr fontId="2"/>
  </si>
  <si>
    <t>読売勿来</t>
    <rPh sb="0" eb="1">
      <t>ヨ</t>
    </rPh>
    <rPh sb="1" eb="2">
      <t>ウリ</t>
    </rPh>
    <rPh sb="2" eb="4">
      <t>ナコソ</t>
    </rPh>
    <phoneticPr fontId="2"/>
  </si>
  <si>
    <t>ＡＳＡ福島中央</t>
    <rPh sb="3" eb="5">
      <t>フクシマ</t>
    </rPh>
    <rPh sb="5" eb="7">
      <t>チュウオウ</t>
    </rPh>
    <phoneticPr fontId="2"/>
  </si>
  <si>
    <t>毎民販売Ｃ</t>
    <rPh sb="0" eb="1">
      <t>マイ</t>
    </rPh>
    <rPh sb="1" eb="2">
      <t>ミン</t>
    </rPh>
    <rPh sb="2" eb="4">
      <t>ハンバイ</t>
    </rPh>
    <phoneticPr fontId="2"/>
  </si>
  <si>
    <t>(旧)</t>
    <rPh sb="1" eb="2">
      <t>キュウ</t>
    </rPh>
    <phoneticPr fontId="2"/>
  </si>
  <si>
    <t>(旧)飯野町計</t>
    <rPh sb="1" eb="2">
      <t>キュウ</t>
    </rPh>
    <rPh sb="3" eb="5">
      <t>イイノ</t>
    </rPh>
    <rPh sb="5" eb="6">
      <t>モトミヤマチ</t>
    </rPh>
    <rPh sb="6" eb="7">
      <t>ケイ</t>
    </rPh>
    <phoneticPr fontId="2"/>
  </si>
  <si>
    <t>ＹＣ川俣</t>
    <rPh sb="2" eb="4">
      <t>カワマタ</t>
    </rPh>
    <phoneticPr fontId="2"/>
  </si>
  <si>
    <t>三春
集報社</t>
    <rPh sb="0" eb="2">
      <t>ミハル</t>
    </rPh>
    <rPh sb="3" eb="4">
      <t>シュウ</t>
    </rPh>
    <rPh sb="4" eb="5">
      <t>ホウ</t>
    </rPh>
    <rPh sb="5" eb="6">
      <t>シャ</t>
    </rPh>
    <phoneticPr fontId="2"/>
  </si>
  <si>
    <t>読売瀬上</t>
    <rPh sb="1" eb="2">
      <t>ウリ</t>
    </rPh>
    <rPh sb="2" eb="3">
      <t>セ</t>
    </rPh>
    <rPh sb="3" eb="4">
      <t>ウエ</t>
    </rPh>
    <phoneticPr fontId="2"/>
  </si>
  <si>
    <t>毎民
東福島</t>
    <rPh sb="0" eb="1">
      <t>マイ</t>
    </rPh>
    <rPh sb="1" eb="2">
      <t>ミン</t>
    </rPh>
    <rPh sb="3" eb="4">
      <t>ヒガシ</t>
    </rPh>
    <phoneticPr fontId="2"/>
  </si>
  <si>
    <t>総合計</t>
    <rPh sb="0" eb="2">
      <t>ソウゴウ</t>
    </rPh>
    <rPh sb="2" eb="3">
      <t>ケイ</t>
    </rPh>
    <phoneticPr fontId="2"/>
  </si>
  <si>
    <t>読売安積</t>
    <rPh sb="0" eb="1">
      <t>ヨ</t>
    </rPh>
    <rPh sb="1" eb="2">
      <t>ウリ</t>
    </rPh>
    <rPh sb="2" eb="3">
      <t>アン</t>
    </rPh>
    <rPh sb="3" eb="4">
      <t>セキ</t>
    </rPh>
    <phoneticPr fontId="2"/>
  </si>
  <si>
    <t>内郷も含む</t>
    <phoneticPr fontId="2"/>
  </si>
  <si>
    <t>毎民内郷</t>
    <rPh sb="0" eb="1">
      <t>マイ</t>
    </rPh>
    <rPh sb="1" eb="2">
      <t>ミン</t>
    </rPh>
    <rPh sb="2" eb="3">
      <t>ウチ</t>
    </rPh>
    <rPh sb="3" eb="4">
      <t>ゴウ</t>
    </rPh>
    <phoneticPr fontId="2"/>
  </si>
  <si>
    <t>朝日小名浜</t>
    <rPh sb="0" eb="1">
      <t>アサ</t>
    </rPh>
    <rPh sb="1" eb="2">
      <t>ヒ</t>
    </rPh>
    <rPh sb="2" eb="3">
      <t>オ</t>
    </rPh>
    <rPh sb="3" eb="4">
      <t>ナ</t>
    </rPh>
    <rPh sb="4" eb="5">
      <t>ハマ</t>
    </rPh>
    <phoneticPr fontId="2"/>
  </si>
  <si>
    <t>読売五月町</t>
    <rPh sb="0" eb="2">
      <t>ヨミウリ</t>
    </rPh>
    <rPh sb="2" eb="5">
      <t>サツキチョウ</t>
    </rPh>
    <phoneticPr fontId="2"/>
  </si>
  <si>
    <t>　(豊田町支店)</t>
    <rPh sb="2" eb="5">
      <t>トヨタマチ</t>
    </rPh>
    <rPh sb="5" eb="7">
      <t>シテン</t>
    </rPh>
    <phoneticPr fontId="2"/>
  </si>
  <si>
    <t>読売南部</t>
    <phoneticPr fontId="2"/>
  </si>
  <si>
    <t>読売北部</t>
    <phoneticPr fontId="2"/>
  </si>
  <si>
    <t>販売C</t>
    <rPh sb="0" eb="2">
      <t>ハンバイ</t>
    </rPh>
    <phoneticPr fontId="3"/>
  </si>
  <si>
    <t>安達郡大玉村を含む
（旧）白沢村を含む</t>
    <rPh sb="11" eb="12">
      <t>キュウ</t>
    </rPh>
    <rPh sb="13" eb="14">
      <t>シラ</t>
    </rPh>
    <rPh sb="14" eb="15">
      <t>サワ</t>
    </rPh>
    <rPh sb="15" eb="16">
      <t>ムラ</t>
    </rPh>
    <rPh sb="17" eb="18">
      <t>フク</t>
    </rPh>
    <phoneticPr fontId="2"/>
  </si>
  <si>
    <t>安達郡大玉村を含む
（旧）白沢村を含む</t>
    <phoneticPr fontId="2"/>
  </si>
  <si>
    <t>ＹＣ小野</t>
    <rPh sb="2" eb="4">
      <t>オノ</t>
    </rPh>
    <phoneticPr fontId="2"/>
  </si>
  <si>
    <t>ＹＣ
二本松</t>
    <phoneticPr fontId="2"/>
  </si>
  <si>
    <t>※会津若松市全域に折込するには、＋2000部必要です。</t>
    <rPh sb="6" eb="8">
      <t>ゼンイキ</t>
    </rPh>
    <phoneticPr fontId="2"/>
  </si>
  <si>
    <t>　(北部支店)</t>
    <rPh sb="2" eb="4">
      <t>ホクブ</t>
    </rPh>
    <rPh sb="4" eb="6">
      <t>シテン</t>
    </rPh>
    <phoneticPr fontId="2"/>
  </si>
  <si>
    <r>
      <t>毎民鏡石</t>
    </r>
    <r>
      <rPr>
        <sz val="9"/>
        <rFont val="ＭＳ Ｐゴシック"/>
        <family val="3"/>
        <charset val="128"/>
      </rPr>
      <t>（鏡石町）</t>
    </r>
    <rPh sb="0" eb="1">
      <t>マイ</t>
    </rPh>
    <rPh sb="1" eb="2">
      <t>ミン</t>
    </rPh>
    <rPh sb="2" eb="3">
      <t>カガミ</t>
    </rPh>
    <rPh sb="3" eb="4">
      <t>イシ</t>
    </rPh>
    <phoneticPr fontId="2"/>
  </si>
  <si>
    <t>毎民本宮</t>
    <rPh sb="0" eb="1">
      <t>マイ</t>
    </rPh>
    <rPh sb="1" eb="2">
      <t>ミン</t>
    </rPh>
    <rPh sb="2" eb="4">
      <t>モトミヤ</t>
    </rPh>
    <phoneticPr fontId="2"/>
  </si>
  <si>
    <t>ＹＣ大越</t>
    <rPh sb="2" eb="4">
      <t>オオゴエ</t>
    </rPh>
    <phoneticPr fontId="2"/>
  </si>
  <si>
    <t>　(郷野目支店)</t>
    <rPh sb="2" eb="3">
      <t>ゴウ</t>
    </rPh>
    <rPh sb="3" eb="4">
      <t>ノ</t>
    </rPh>
    <rPh sb="4" eb="5">
      <t>メ</t>
    </rPh>
    <rPh sb="5" eb="7">
      <t>シテン</t>
    </rPh>
    <phoneticPr fontId="2"/>
  </si>
  <si>
    <t>　(蓬莱支店)</t>
    <rPh sb="2" eb="4">
      <t>ホウライ</t>
    </rPh>
    <rPh sb="4" eb="6">
      <t>シテン</t>
    </rPh>
    <phoneticPr fontId="2"/>
  </si>
  <si>
    <t>ＹＣ石川</t>
    <rPh sb="2" eb="4">
      <t>イシカワ</t>
    </rPh>
    <phoneticPr fontId="2"/>
  </si>
  <si>
    <t>ＹＣ飯野</t>
    <rPh sb="2" eb="4">
      <t>イイノ</t>
    </rPh>
    <phoneticPr fontId="2"/>
  </si>
  <si>
    <t>二本松市の一部を含む</t>
    <rPh sb="0" eb="4">
      <t>ニホンマツシ</t>
    </rPh>
    <rPh sb="5" eb="7">
      <t>イチブ</t>
    </rPh>
    <rPh sb="8" eb="9">
      <t>フク</t>
    </rPh>
    <phoneticPr fontId="2"/>
  </si>
  <si>
    <t>草野地区含む</t>
    <rPh sb="0" eb="2">
      <t>クサノ</t>
    </rPh>
    <rPh sb="2" eb="4">
      <t>チク</t>
    </rPh>
    <rPh sb="4" eb="5">
      <t>フク</t>
    </rPh>
    <phoneticPr fontId="2"/>
  </si>
  <si>
    <r>
      <t xml:space="preserve">馬場　　　 </t>
    </r>
    <r>
      <rPr>
        <sz val="8"/>
        <rFont val="ＭＳ Ｐゴシック"/>
        <family val="3"/>
        <charset val="128"/>
      </rPr>
      <t>（朝日地区）</t>
    </r>
    <rPh sb="0" eb="2">
      <t>ババ</t>
    </rPh>
    <rPh sb="7" eb="9">
      <t>アサヒ</t>
    </rPh>
    <rPh sb="9" eb="11">
      <t>チク</t>
    </rPh>
    <phoneticPr fontId="2"/>
  </si>
  <si>
    <t>毎民郡山中央</t>
    <rPh sb="0" eb="1">
      <t>マイ</t>
    </rPh>
    <rPh sb="1" eb="2">
      <t>ミン</t>
    </rPh>
    <rPh sb="2" eb="4">
      <t>コオリヤマ</t>
    </rPh>
    <rPh sb="4" eb="6">
      <t>チュウオウ</t>
    </rPh>
    <phoneticPr fontId="2"/>
  </si>
  <si>
    <t>毎民郡山
駅西センター</t>
    <rPh sb="0" eb="1">
      <t>マイ</t>
    </rPh>
    <rPh sb="1" eb="2">
      <t>ミン</t>
    </rPh>
    <rPh sb="5" eb="6">
      <t>エキ</t>
    </rPh>
    <rPh sb="6" eb="7">
      <t>セイ</t>
    </rPh>
    <phoneticPr fontId="2"/>
  </si>
  <si>
    <t>毎民郡山桑野</t>
    <phoneticPr fontId="2"/>
  </si>
  <si>
    <t>毎民西部</t>
    <rPh sb="0" eb="1">
      <t>マイ</t>
    </rPh>
    <rPh sb="1" eb="2">
      <t>ミン</t>
    </rPh>
    <rPh sb="2" eb="4">
      <t>セイブ</t>
    </rPh>
    <phoneticPr fontId="2"/>
  </si>
  <si>
    <t>毎民富久山</t>
    <phoneticPr fontId="2"/>
  </si>
  <si>
    <t>毎民北部</t>
    <phoneticPr fontId="2"/>
  </si>
  <si>
    <t>毎民安積北部</t>
    <rPh sb="0" eb="1">
      <t>マイ</t>
    </rPh>
    <rPh sb="1" eb="2">
      <t>ミン</t>
    </rPh>
    <rPh sb="4" eb="6">
      <t>ホクブ</t>
    </rPh>
    <phoneticPr fontId="2"/>
  </si>
  <si>
    <t>毎民安積南部</t>
    <rPh sb="0" eb="1">
      <t>マイ</t>
    </rPh>
    <rPh sb="1" eb="2">
      <t>ミン</t>
    </rPh>
    <rPh sb="4" eb="6">
      <t>ナンブ</t>
    </rPh>
    <phoneticPr fontId="2"/>
  </si>
  <si>
    <t>毎民柴宮三穂田</t>
    <rPh sb="0" eb="1">
      <t>マイ</t>
    </rPh>
    <rPh sb="1" eb="2">
      <t>ミン</t>
    </rPh>
    <rPh sb="2" eb="3">
      <t>シバ</t>
    </rPh>
    <rPh sb="3" eb="4">
      <t>ミヤ</t>
    </rPh>
    <rPh sb="4" eb="5">
      <t>ミ</t>
    </rPh>
    <rPh sb="5" eb="6">
      <t>ホ</t>
    </rPh>
    <rPh sb="6" eb="7">
      <t>タ</t>
    </rPh>
    <phoneticPr fontId="2"/>
  </si>
  <si>
    <t>日和田大内</t>
    <rPh sb="0" eb="3">
      <t>ヒワダ</t>
    </rPh>
    <rPh sb="3" eb="5">
      <t>オオウチ</t>
    </rPh>
    <phoneticPr fontId="2"/>
  </si>
  <si>
    <t>毎民東部</t>
    <rPh sb="0" eb="1">
      <t>マイ</t>
    </rPh>
    <rPh sb="1" eb="2">
      <t>ミン</t>
    </rPh>
    <rPh sb="2" eb="4">
      <t>トウブ</t>
    </rPh>
    <phoneticPr fontId="2"/>
  </si>
  <si>
    <t>ＪＡたむら</t>
    <phoneticPr fontId="2"/>
  </si>
  <si>
    <t>毎民東部</t>
    <phoneticPr fontId="2"/>
  </si>
  <si>
    <t>舞木</t>
    <rPh sb="0" eb="1">
      <t>マイ</t>
    </rPh>
    <rPh sb="1" eb="2">
      <t>キ</t>
    </rPh>
    <phoneticPr fontId="2"/>
  </si>
  <si>
    <t>毎民柳沼</t>
    <phoneticPr fontId="2"/>
  </si>
  <si>
    <t>毎民
白河東</t>
    <phoneticPr fontId="2"/>
  </si>
  <si>
    <t>草野地区、四倉地区含む</t>
    <rPh sb="0" eb="2">
      <t>クサノ</t>
    </rPh>
    <rPh sb="2" eb="4">
      <t>チク</t>
    </rPh>
    <rPh sb="5" eb="6">
      <t>ヨ</t>
    </rPh>
    <rPh sb="6" eb="7">
      <t>クラ</t>
    </rPh>
    <rPh sb="7" eb="9">
      <t>チク</t>
    </rPh>
    <rPh sb="9" eb="10">
      <t>フク</t>
    </rPh>
    <phoneticPr fontId="2"/>
  </si>
  <si>
    <t>成田</t>
    <rPh sb="0" eb="2">
      <t>ナリタ</t>
    </rPh>
    <phoneticPr fontId="2"/>
  </si>
  <si>
    <t>Ver1.0</t>
    <phoneticPr fontId="2"/>
  </si>
  <si>
    <t>※銘柄指定をすると土湯には折込まれません</t>
    <rPh sb="1" eb="3">
      <t>メイガラ</t>
    </rPh>
    <rPh sb="3" eb="5">
      <t>シテイ</t>
    </rPh>
    <rPh sb="9" eb="10">
      <t>ツチ</t>
    </rPh>
    <rPh sb="10" eb="11">
      <t>ユ</t>
    </rPh>
    <rPh sb="13" eb="15">
      <t>オリコミ</t>
    </rPh>
    <phoneticPr fontId="2"/>
  </si>
  <si>
    <t>販売</t>
    <rPh sb="0" eb="2">
      <t>ハンバイ</t>
    </rPh>
    <phoneticPr fontId="2"/>
  </si>
  <si>
    <t>センター</t>
    <phoneticPr fontId="2"/>
  </si>
  <si>
    <t>（大戸町）徳田</t>
    <rPh sb="1" eb="4">
      <t>オオトマチ</t>
    </rPh>
    <rPh sb="5" eb="7">
      <t>トクダ</t>
    </rPh>
    <phoneticPr fontId="2"/>
  </si>
  <si>
    <t>朝日中央</t>
    <rPh sb="2" eb="4">
      <t>チュウオウ</t>
    </rPh>
    <phoneticPr fontId="2"/>
  </si>
  <si>
    <t>田村市都路町を含む
双葉郡葛尾村の一部を含む</t>
    <rPh sb="2" eb="3">
      <t>シ</t>
    </rPh>
    <rPh sb="5" eb="6">
      <t>マチ</t>
    </rPh>
    <rPh sb="10" eb="13">
      <t>フタバグン</t>
    </rPh>
    <rPh sb="13" eb="16">
      <t>カツラオムラ</t>
    </rPh>
    <rPh sb="17" eb="19">
      <t>イチブ</t>
    </rPh>
    <rPh sb="20" eb="21">
      <t>フク</t>
    </rPh>
    <phoneticPr fontId="2"/>
  </si>
  <si>
    <t>岩瀬郡鏡石町の一部、岩瀬郡天栄村の一部を含む</t>
    <phoneticPr fontId="2"/>
  </si>
  <si>
    <t>岩瀬郡鏡石町の一部、石川郡玉川村の一部を含む</t>
    <phoneticPr fontId="2"/>
  </si>
  <si>
    <t>岩瀬郡天栄村の一部、須賀川市の一部を含む</t>
    <phoneticPr fontId="2"/>
  </si>
  <si>
    <t>田村市滝根町の一部、田村市船引町の一部を含む</t>
    <phoneticPr fontId="2"/>
  </si>
  <si>
    <t>郡山市西田町、田村市船引町の一部を含む</t>
    <phoneticPr fontId="2"/>
  </si>
  <si>
    <t>表郷分産経含む。東白川郡棚倉町、旧東村の一部を含む</t>
    <rPh sb="0" eb="2">
      <t>オモテゴウ</t>
    </rPh>
    <rPh sb="2" eb="3">
      <t>ブン</t>
    </rPh>
    <rPh sb="3" eb="5">
      <t>サンケイ</t>
    </rPh>
    <rPh sb="5" eb="6">
      <t>フク</t>
    </rPh>
    <rPh sb="8" eb="12">
      <t>ヒガシシラカワグン</t>
    </rPh>
    <rPh sb="12" eb="15">
      <t>タナグラマチ</t>
    </rPh>
    <rPh sb="16" eb="17">
      <t>キュウ</t>
    </rPh>
    <rPh sb="17" eb="19">
      <t>ヒガシムラ</t>
    </rPh>
    <rPh sb="20" eb="22">
      <t>イチブ</t>
    </rPh>
    <rPh sb="23" eb="24">
      <t>フク</t>
    </rPh>
    <phoneticPr fontId="2"/>
  </si>
  <si>
    <t>西白河郡西郷村、旧表郷村、旧東村、東白川郡棚倉町の一部を含む</t>
    <rPh sb="13" eb="14">
      <t>キュウ</t>
    </rPh>
    <rPh sb="14" eb="16">
      <t>ヒガシムラ</t>
    </rPh>
    <rPh sb="17" eb="18">
      <t>ヒガシ</t>
    </rPh>
    <rPh sb="18" eb="20">
      <t>シラカワ</t>
    </rPh>
    <rPh sb="20" eb="21">
      <t>グン</t>
    </rPh>
    <rPh sb="21" eb="24">
      <t>タナグラマチ</t>
    </rPh>
    <phoneticPr fontId="2"/>
  </si>
  <si>
    <t>東白川郡棚倉町の一部を含む</t>
    <rPh sb="0" eb="4">
      <t>ヒガシシラカワグン</t>
    </rPh>
    <rPh sb="4" eb="7">
      <t>タナグラマチ</t>
    </rPh>
    <rPh sb="8" eb="10">
      <t>イチブ</t>
    </rPh>
    <rPh sb="11" eb="12">
      <t>フク</t>
    </rPh>
    <phoneticPr fontId="2"/>
  </si>
  <si>
    <t>白河市の一部を含む</t>
    <rPh sb="0" eb="2">
      <t>シラカワ</t>
    </rPh>
    <rPh sb="2" eb="3">
      <t>シ</t>
    </rPh>
    <rPh sb="4" eb="6">
      <t>イチブ</t>
    </rPh>
    <rPh sb="7" eb="8">
      <t>フク</t>
    </rPh>
    <phoneticPr fontId="2"/>
  </si>
  <si>
    <t>東白川郡棚倉町、矢祭町の一部を含む</t>
    <rPh sb="8" eb="11">
      <t>ヤマツリマチ</t>
    </rPh>
    <phoneticPr fontId="2"/>
  </si>
  <si>
    <t>喜多方市の（旧）熱塩加納村、耶麻郡北塩原村の一部を含む</t>
    <phoneticPr fontId="2"/>
  </si>
  <si>
    <t>河沼郡湯川村、会津若松市の（旧）河東町の一部を含む</t>
    <phoneticPr fontId="2"/>
  </si>
  <si>
    <t>朝日勿来</t>
    <rPh sb="0" eb="2">
      <t>アサヒ</t>
    </rPh>
    <rPh sb="2" eb="4">
      <t>ナコソ</t>
    </rPh>
    <phoneticPr fontId="2"/>
  </si>
  <si>
    <t>伊達市（旧）月舘町を含む</t>
    <phoneticPr fontId="2"/>
  </si>
  <si>
    <t>伊達市（旧）月舘町、相馬郡飯舘村の一部を含む</t>
    <phoneticPr fontId="2"/>
  </si>
  <si>
    <t>相馬郡飯舘村の一部を含む</t>
    <rPh sb="0" eb="3">
      <t>ソウマグン</t>
    </rPh>
    <rPh sb="3" eb="6">
      <t>イイタテムラ</t>
    </rPh>
    <rPh sb="7" eb="9">
      <t>イチブ</t>
    </rPh>
    <rPh sb="10" eb="11">
      <t>フク</t>
    </rPh>
    <phoneticPr fontId="2"/>
  </si>
  <si>
    <t>産経</t>
    <rPh sb="0" eb="1">
      <t>サン</t>
    </rPh>
    <rPh sb="1" eb="2">
      <t>ケイ</t>
    </rPh>
    <phoneticPr fontId="2"/>
  </si>
  <si>
    <t>産経</t>
    <rPh sb="0" eb="1">
      <t>サン</t>
    </rPh>
    <rPh sb="1" eb="2">
      <t>ケイ</t>
    </rPh>
    <phoneticPr fontId="2"/>
  </si>
  <si>
    <t>産経福島</t>
    <rPh sb="0" eb="1">
      <t>サン</t>
    </rPh>
    <rPh sb="1" eb="2">
      <t>ケイ</t>
    </rPh>
    <rPh sb="2" eb="4">
      <t>フクシマ</t>
    </rPh>
    <phoneticPr fontId="2"/>
  </si>
  <si>
    <t>夏井</t>
    <rPh sb="0" eb="2">
      <t>ナツイ</t>
    </rPh>
    <phoneticPr fontId="5"/>
  </si>
  <si>
    <t>舞木販売センター</t>
    <rPh sb="0" eb="2">
      <t>モウギ</t>
    </rPh>
    <rPh sb="2" eb="4">
      <t>ハンバイ</t>
    </rPh>
    <phoneticPr fontId="2"/>
  </si>
  <si>
    <t>喜多方販売Ｃ南部</t>
    <rPh sb="0" eb="3">
      <t>キタカタ</t>
    </rPh>
    <rPh sb="3" eb="5">
      <t>ハンバイ</t>
    </rPh>
    <rPh sb="6" eb="8">
      <t>ナンブ</t>
    </rPh>
    <phoneticPr fontId="2"/>
  </si>
  <si>
    <t>喜多方販売Ｃ北部</t>
    <rPh sb="0" eb="3">
      <t>キタカタ</t>
    </rPh>
    <rPh sb="3" eb="5">
      <t>ハンバイ</t>
    </rPh>
    <rPh sb="6" eb="8">
      <t>ホクブ</t>
    </rPh>
    <phoneticPr fontId="2"/>
  </si>
  <si>
    <t>ＹＣ常磐</t>
    <rPh sb="2" eb="4">
      <t>ジョウバン</t>
    </rPh>
    <phoneticPr fontId="2"/>
  </si>
  <si>
    <t>川桁</t>
    <rPh sb="0" eb="2">
      <t>カワゲタ</t>
    </rPh>
    <phoneticPr fontId="2"/>
  </si>
  <si>
    <t>新聞販売</t>
    <phoneticPr fontId="2"/>
  </si>
  <si>
    <t>毎民小高</t>
    <rPh sb="0" eb="1">
      <t>マイ</t>
    </rPh>
    <rPh sb="1" eb="2">
      <t>ミン</t>
    </rPh>
    <rPh sb="2" eb="4">
      <t>オダカ</t>
    </rPh>
    <phoneticPr fontId="2"/>
  </si>
  <si>
    <t>小高鈴木</t>
    <rPh sb="0" eb="2">
      <t>オダカ</t>
    </rPh>
    <rPh sb="2" eb="4">
      <t>スズキ</t>
    </rPh>
    <phoneticPr fontId="2"/>
  </si>
  <si>
    <t>ＹＣ
坂下町</t>
    <rPh sb="5" eb="6">
      <t>マチ</t>
    </rPh>
    <phoneticPr fontId="2"/>
  </si>
  <si>
    <t>旧小名浜読売西部の一部を含む</t>
    <rPh sb="0" eb="1">
      <t>キュウ</t>
    </rPh>
    <rPh sb="1" eb="3">
      <t>オナ</t>
    </rPh>
    <rPh sb="3" eb="4">
      <t>ハマ</t>
    </rPh>
    <rPh sb="4" eb="6">
      <t>ヨミウリ</t>
    </rPh>
    <rPh sb="6" eb="8">
      <t>セイブ</t>
    </rPh>
    <rPh sb="9" eb="11">
      <t>イチブ</t>
    </rPh>
    <rPh sb="12" eb="13">
      <t>フク</t>
    </rPh>
    <phoneticPr fontId="2"/>
  </si>
  <si>
    <t>小山田</t>
    <rPh sb="0" eb="3">
      <t>オヤマダ</t>
    </rPh>
    <phoneticPr fontId="2"/>
  </si>
  <si>
    <t>内郷も含む
旧平読売東部の一部を含む</t>
    <rPh sb="6" eb="7">
      <t>キュウ</t>
    </rPh>
    <rPh sb="7" eb="8">
      <t>タイラ</t>
    </rPh>
    <rPh sb="8" eb="10">
      <t>ヨミウリ</t>
    </rPh>
    <rPh sb="10" eb="12">
      <t>トウブ</t>
    </rPh>
    <rPh sb="13" eb="15">
      <t>イチブ</t>
    </rPh>
    <rPh sb="16" eb="17">
      <t>フク</t>
    </rPh>
    <phoneticPr fontId="2"/>
  </si>
  <si>
    <t>旧平読売東部の一部を含む</t>
    <phoneticPr fontId="2"/>
  </si>
  <si>
    <t>旧平読売東部の一部を含む
（草野地区）</t>
    <phoneticPr fontId="2"/>
  </si>
  <si>
    <t>ＹＣ小名浜</t>
    <rPh sb="2" eb="4">
      <t>オナ</t>
    </rPh>
    <rPh sb="4" eb="5">
      <t>ハマ</t>
    </rPh>
    <phoneticPr fontId="2"/>
  </si>
  <si>
    <t>ＹＣ塩川</t>
    <rPh sb="2" eb="4">
      <t>シオカワ</t>
    </rPh>
    <phoneticPr fontId="2"/>
  </si>
  <si>
    <t>田島読売
渡部</t>
    <rPh sb="0" eb="2">
      <t>タジマ</t>
    </rPh>
    <rPh sb="2" eb="4">
      <t>ヨミウリ</t>
    </rPh>
    <rPh sb="5" eb="7">
      <t>ワタベ</t>
    </rPh>
    <phoneticPr fontId="2"/>
  </si>
  <si>
    <t>ＡＳＡ福島北部の一部エリアが移行</t>
    <rPh sb="3" eb="5">
      <t>フクシマ</t>
    </rPh>
    <rPh sb="5" eb="7">
      <t>ホクブ</t>
    </rPh>
    <rPh sb="8" eb="10">
      <t>イチブ</t>
    </rPh>
    <rPh sb="14" eb="16">
      <t>イコウ</t>
    </rPh>
    <phoneticPr fontId="2"/>
  </si>
  <si>
    <t>読売富久山の一部エリアが移行</t>
    <rPh sb="0" eb="2">
      <t>ヨミウリ</t>
    </rPh>
    <rPh sb="2" eb="3">
      <t>フ</t>
    </rPh>
    <rPh sb="3" eb="5">
      <t>クヤマ</t>
    </rPh>
    <rPh sb="6" eb="8">
      <t>イチブ</t>
    </rPh>
    <rPh sb="12" eb="14">
      <t>イコウ</t>
    </rPh>
    <phoneticPr fontId="2"/>
  </si>
  <si>
    <t>新鶴</t>
    <rPh sb="0" eb="2">
      <t>ニイツル</t>
    </rPh>
    <phoneticPr fontId="2"/>
  </si>
  <si>
    <t>新聞販売</t>
    <phoneticPr fontId="2"/>
  </si>
  <si>
    <t>読売高橋</t>
    <rPh sb="2" eb="4">
      <t>タカハシ</t>
    </rPh>
    <phoneticPr fontId="2"/>
  </si>
  <si>
    <t>旧ＡＳＡ福島中町エリアが統合</t>
    <rPh sb="0" eb="1">
      <t>キュウ</t>
    </rPh>
    <rPh sb="4" eb="6">
      <t>フクシマ</t>
    </rPh>
    <rPh sb="6" eb="7">
      <t>ナカ</t>
    </rPh>
    <rPh sb="7" eb="8">
      <t>マチ</t>
    </rPh>
    <rPh sb="12" eb="14">
      <t>トウゴウ</t>
    </rPh>
    <phoneticPr fontId="2"/>
  </si>
  <si>
    <t>販売所</t>
    <rPh sb="0" eb="2">
      <t>ハンバイ</t>
    </rPh>
    <rPh sb="2" eb="3">
      <t>ショ</t>
    </rPh>
    <phoneticPr fontId="2"/>
  </si>
  <si>
    <t>旧白河佐藤新聞店エリアが統合</t>
    <rPh sb="0" eb="1">
      <t>キュウ</t>
    </rPh>
    <rPh sb="1" eb="3">
      <t>シラカワ</t>
    </rPh>
    <rPh sb="3" eb="5">
      <t>サトウ</t>
    </rPh>
    <rPh sb="5" eb="7">
      <t>シンブン</t>
    </rPh>
    <rPh sb="7" eb="8">
      <t>テン</t>
    </rPh>
    <rPh sb="12" eb="14">
      <t>トウゴウ</t>
    </rPh>
    <phoneticPr fontId="2"/>
  </si>
  <si>
    <t>ＡＳＡ好間</t>
    <rPh sb="3" eb="4">
      <t>ヨシ</t>
    </rPh>
    <rPh sb="4" eb="5">
      <t>マ</t>
    </rPh>
    <phoneticPr fontId="2"/>
  </si>
  <si>
    <t>伊達郡川俣町山木屋地区を含む</t>
    <rPh sb="0" eb="3">
      <t>ダテグン</t>
    </rPh>
    <rPh sb="3" eb="6">
      <t>カワマタマチ</t>
    </rPh>
    <rPh sb="6" eb="8">
      <t>ヤマキ</t>
    </rPh>
    <rPh sb="8" eb="9">
      <t>ヤ</t>
    </rPh>
    <rPh sb="9" eb="11">
      <t>チク</t>
    </rPh>
    <rPh sb="12" eb="13">
      <t>フク</t>
    </rPh>
    <phoneticPr fontId="2"/>
  </si>
  <si>
    <t>読売民友新本宮</t>
    <rPh sb="0" eb="2">
      <t>ヨミウリ</t>
    </rPh>
    <rPh sb="2" eb="3">
      <t>ミン</t>
    </rPh>
    <rPh sb="3" eb="4">
      <t>ユウ</t>
    </rPh>
    <phoneticPr fontId="2"/>
  </si>
  <si>
    <t>読売民友伊達ＳＣ</t>
    <rPh sb="0" eb="2">
      <t>ヨミウリ</t>
    </rPh>
    <rPh sb="2" eb="3">
      <t>ミン</t>
    </rPh>
    <rPh sb="3" eb="4">
      <t>ユウ</t>
    </rPh>
    <rPh sb="4" eb="6">
      <t>ダテ</t>
    </rPh>
    <phoneticPr fontId="2"/>
  </si>
  <si>
    <t>読売民友伏黒ＳＣ</t>
    <rPh sb="0" eb="2">
      <t>ヨミウリ</t>
    </rPh>
    <rPh sb="2" eb="3">
      <t>ミン</t>
    </rPh>
    <rPh sb="3" eb="4">
      <t>ユウ</t>
    </rPh>
    <rPh sb="4" eb="5">
      <t>フ</t>
    </rPh>
    <rPh sb="5" eb="6">
      <t>グロ</t>
    </rPh>
    <phoneticPr fontId="2"/>
  </si>
  <si>
    <t>ＹＣ須賀川中央</t>
    <rPh sb="2" eb="5">
      <t>スカガワ</t>
    </rPh>
    <rPh sb="5" eb="7">
      <t>チュウオウ</t>
    </rPh>
    <phoneticPr fontId="2"/>
  </si>
  <si>
    <t>柴山新聞舗</t>
    <rPh sb="0" eb="2">
      <t>シバヤマ</t>
    </rPh>
    <rPh sb="2" eb="4">
      <t>シンブン</t>
    </rPh>
    <rPh sb="4" eb="5">
      <t>ホ</t>
    </rPh>
    <phoneticPr fontId="2"/>
  </si>
  <si>
    <t>きくた販売センターと熱海販売センターが統合</t>
    <rPh sb="3" eb="5">
      <t>ハンバイ</t>
    </rPh>
    <rPh sb="10" eb="12">
      <t>アタミ</t>
    </rPh>
    <rPh sb="12" eb="14">
      <t>ハンバイ</t>
    </rPh>
    <rPh sb="19" eb="21">
      <t>トウゴウ</t>
    </rPh>
    <phoneticPr fontId="2"/>
  </si>
  <si>
    <t>朝日平中央の一部を分割し、含む</t>
    <rPh sb="0" eb="2">
      <t>アサヒ</t>
    </rPh>
    <rPh sb="2" eb="3">
      <t>タイ</t>
    </rPh>
    <rPh sb="3" eb="5">
      <t>チュウオウ</t>
    </rPh>
    <rPh sb="6" eb="8">
      <t>イチブ</t>
    </rPh>
    <rPh sb="9" eb="11">
      <t>ブンカツ</t>
    </rPh>
    <rPh sb="13" eb="14">
      <t>フク</t>
    </rPh>
    <phoneticPr fontId="2"/>
  </si>
  <si>
    <t>旧朝日平西の一部を含む
内郷も含む</t>
    <rPh sb="0" eb="1">
      <t>キュウ</t>
    </rPh>
    <rPh sb="1" eb="3">
      <t>アサヒ</t>
    </rPh>
    <rPh sb="3" eb="4">
      <t>タイラ</t>
    </rPh>
    <rPh sb="4" eb="5">
      <t>ニシ</t>
    </rPh>
    <rPh sb="6" eb="8">
      <t>イチブ</t>
    </rPh>
    <rPh sb="9" eb="10">
      <t>フク</t>
    </rPh>
    <phoneticPr fontId="2"/>
  </si>
  <si>
    <t>旧朝日平西の一部を含む
内郷も含む</t>
    <rPh sb="0" eb="1">
      <t>キュウ</t>
    </rPh>
    <rPh sb="1" eb="3">
      <t>アサヒ</t>
    </rPh>
    <rPh sb="3" eb="5">
      <t>ヒラニシ</t>
    </rPh>
    <rPh sb="6" eb="8">
      <t>イチブ</t>
    </rPh>
    <rPh sb="9" eb="10">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</si>
</sst>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
    <numFmt numFmtId="177" formatCode="#,###;[Red]\-#,###"/>
    <numFmt numFmtId="178" formatCode="#,###"/>
    <numFmt numFmtId="179" formatCode="0.0"/>
    <numFmt numFmtId="180" formatCode="yyyy&quot;年&quot;m&quot;月&quot;d&quot;日&quot;\(aaa\)"/>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6"/>
      <name val="ＭＳ Ｐゴシック"/>
      <family val="3"/>
      <charset val="128"/>
    </font>
    <font>
      <b/>
      <i/>
      <sz val="12"/>
      <color indexed="12"/>
      <name val="ＭＳ Ｐゴシック"/>
      <family val="3"/>
      <charset val="128"/>
    </font>
    <font>
      <sz val="9"/>
      <name val="ＭＳ Ｐゴシック"/>
      <family val="3"/>
      <charset val="128"/>
    </font>
    <font>
      <b/>
      <i/>
      <sz val="11"/>
      <name val="ＭＳ Ｐゴシック"/>
      <family val="3"/>
      <charset val="128"/>
    </font>
    <font>
      <sz val="14"/>
      <name val="ＭＳ 明朝"/>
      <family val="1"/>
      <charset val="128"/>
    </font>
    <font>
      <sz val="11"/>
      <name val="ＭＳ Ｐゴシック"/>
      <family val="3"/>
      <charset val="128"/>
    </font>
    <font>
      <b/>
      <sz val="14"/>
      <name val="ＭＳ Ｐゴシック"/>
      <family val="3"/>
      <charset val="128"/>
    </font>
    <font>
      <b/>
      <sz val="8"/>
      <name val="ＭＳ Ｐゴシック"/>
      <family val="3"/>
      <charset val="128"/>
    </font>
    <font>
      <sz val="8"/>
      <name val="ＭＳ Ｐゴシック"/>
      <family val="3"/>
      <charset val="128"/>
    </font>
    <font>
      <sz val="7"/>
      <name val="ＭＳ Ｐゴシック"/>
      <family val="3"/>
      <charset val="128"/>
    </font>
    <font>
      <sz val="10"/>
      <name val="Times New Roman"/>
      <family val="1"/>
    </font>
    <font>
      <b/>
      <i/>
      <sz val="12"/>
      <color indexed="12"/>
      <name val="Times New Roman"/>
      <family val="1"/>
    </font>
    <font>
      <b/>
      <i/>
      <sz val="22"/>
      <color indexed="12"/>
      <name val="Times New Roman"/>
      <family val="1"/>
    </font>
    <font>
      <b/>
      <sz val="16"/>
      <name val="Times New Roman"/>
      <family val="1"/>
    </font>
    <font>
      <b/>
      <sz val="16"/>
      <name val="ＭＳ Ｐ明朝"/>
      <family val="1"/>
      <charset val="128"/>
    </font>
    <font>
      <b/>
      <i/>
      <sz val="11"/>
      <color indexed="12"/>
      <name val="Times New Roman"/>
      <family val="1"/>
    </font>
    <font>
      <b/>
      <sz val="11"/>
      <name val="ＭＳ Ｐゴシック"/>
      <family val="3"/>
      <charset val="128"/>
    </font>
    <font>
      <b/>
      <sz val="12"/>
      <name val="ＭＳ Ｐゴシック"/>
      <family val="3"/>
      <charset val="128"/>
    </font>
    <font>
      <b/>
      <i/>
      <sz val="12"/>
      <color indexed="18"/>
      <name val="ＭＳ Ｐゴシック"/>
      <family val="3"/>
      <charset val="128"/>
    </font>
    <font>
      <sz val="8"/>
      <color indexed="10"/>
      <name val="ＭＳ Ｐゴシック"/>
      <family val="3"/>
      <charset val="128"/>
    </font>
    <font>
      <sz val="12"/>
      <name val="ＭＳ Ｐゴシック"/>
      <family val="3"/>
      <charset val="128"/>
    </font>
    <font>
      <sz val="12"/>
      <name val="Times New Roman"/>
      <family val="1"/>
    </font>
  </fonts>
  <fills count="3">
    <fill>
      <patternFill patternType="none"/>
    </fill>
    <fill>
      <patternFill patternType="gray125"/>
    </fill>
    <fill>
      <patternFill patternType="solid">
        <fgColor indexed="41"/>
        <bgColor indexed="64"/>
      </patternFill>
    </fill>
  </fills>
  <borders count="10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thin">
        <color indexed="64"/>
      </top>
      <bottom/>
      <diagonal/>
    </border>
  </borders>
  <cellStyleXfs count="4">
    <xf numFmtId="0" fontId="0" fillId="0" borderId="0"/>
    <xf numFmtId="38" fontId="1" fillId="0" borderId="0" applyFont="0" applyFill="0" applyBorder="0" applyAlignment="0" applyProtection="0"/>
    <xf numFmtId="0" fontId="8" fillId="0" borderId="0"/>
    <xf numFmtId="9" fontId="1" fillId="0" borderId="0" applyFont="0" applyFill="0" applyBorder="0" applyAlignment="0" applyProtection="0"/>
  </cellStyleXfs>
  <cellXfs count="504">
    <xf numFmtId="0" fontId="0" fillId="0" borderId="0" xfId="0"/>
    <xf numFmtId="38" fontId="3" fillId="0" borderId="1" xfId="1" applyFont="1" applyFill="1" applyBorder="1" applyAlignment="1" applyProtection="1">
      <alignment vertical="center" shrinkToFit="1"/>
    </xf>
    <xf numFmtId="38" fontId="3" fillId="0" borderId="0" xfId="1" applyFont="1" applyFill="1" applyAlignment="1" applyProtection="1">
      <alignment vertical="center"/>
    </xf>
    <xf numFmtId="38" fontId="3" fillId="0" borderId="2" xfId="1" applyFont="1" applyFill="1" applyBorder="1" applyAlignment="1" applyProtection="1">
      <alignment horizontal="center" vertical="center" shrinkToFit="1"/>
    </xf>
    <xf numFmtId="38" fontId="3" fillId="0" borderId="3" xfId="1" applyFont="1" applyFill="1" applyBorder="1" applyAlignment="1" applyProtection="1">
      <alignment horizontal="center" vertical="center" shrinkToFit="1"/>
    </xf>
    <xf numFmtId="38" fontId="3" fillId="0" borderId="4" xfId="1"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xf>
    <xf numFmtId="38" fontId="3" fillId="0" borderId="5" xfId="1" applyFont="1" applyFill="1" applyBorder="1" applyAlignment="1" applyProtection="1">
      <alignment vertical="center"/>
    </xf>
    <xf numFmtId="38" fontId="3" fillId="0" borderId="6" xfId="1" applyFont="1" applyFill="1" applyBorder="1" applyAlignment="1" applyProtection="1">
      <alignment horizontal="left" vertical="center"/>
    </xf>
    <xf numFmtId="38" fontId="6" fillId="0" borderId="5" xfId="1" applyFont="1" applyFill="1" applyBorder="1" applyAlignment="1" applyProtection="1">
      <alignment vertical="center" wrapText="1"/>
    </xf>
    <xf numFmtId="38" fontId="3" fillId="0" borderId="7" xfId="1" applyFont="1" applyFill="1" applyBorder="1" applyAlignment="1" applyProtection="1">
      <alignment vertical="center"/>
    </xf>
    <xf numFmtId="38" fontId="3" fillId="0" borderId="5" xfId="1" applyFont="1" applyFill="1" applyBorder="1" applyAlignment="1" applyProtection="1">
      <alignment horizontal="left" vertical="center"/>
    </xf>
    <xf numFmtId="38" fontId="3" fillId="0" borderId="6" xfId="1" applyFont="1" applyFill="1" applyBorder="1" applyAlignment="1" applyProtection="1">
      <alignment vertical="center"/>
    </xf>
    <xf numFmtId="38" fontId="3" fillId="0" borderId="0" xfId="1" applyFont="1" applyFill="1" applyBorder="1" applyAlignment="1" applyProtection="1">
      <alignment horizontal="left" vertical="center"/>
    </xf>
    <xf numFmtId="38" fontId="3" fillId="0" borderId="1" xfId="1" applyFont="1" applyFill="1" applyBorder="1" applyAlignment="1" applyProtection="1">
      <alignment vertical="center"/>
    </xf>
    <xf numFmtId="38" fontId="3" fillId="0" borderId="8" xfId="1" applyFont="1" applyFill="1" applyBorder="1" applyAlignment="1" applyProtection="1">
      <alignment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xf>
    <xf numFmtId="38" fontId="6" fillId="0" borderId="10" xfId="1" applyFont="1" applyFill="1" applyBorder="1" applyAlignment="1" applyProtection="1">
      <alignment vertical="center" wrapText="1"/>
    </xf>
    <xf numFmtId="38" fontId="3" fillId="0" borderId="7" xfId="1" applyFont="1" applyFill="1" applyBorder="1" applyAlignment="1" applyProtection="1">
      <alignment vertical="center" shrinkToFit="1"/>
    </xf>
    <xf numFmtId="38" fontId="3" fillId="0" borderId="9" xfId="1" applyFont="1" applyFill="1" applyBorder="1" applyAlignment="1" applyProtection="1">
      <alignment vertical="center" wrapText="1"/>
    </xf>
    <xf numFmtId="38" fontId="3" fillId="0" borderId="10" xfId="1" applyFont="1" applyFill="1" applyBorder="1" applyAlignment="1" applyProtection="1">
      <alignment vertical="center" shrinkToFit="1"/>
    </xf>
    <xf numFmtId="38" fontId="3" fillId="0" borderId="9" xfId="1" applyFont="1" applyFill="1" applyBorder="1" applyAlignment="1" applyProtection="1">
      <alignment vertical="center"/>
    </xf>
    <xf numFmtId="38" fontId="6" fillId="0" borderId="7" xfId="1" applyFont="1" applyFill="1" applyBorder="1" applyAlignment="1" applyProtection="1">
      <alignment vertical="center" wrapText="1"/>
    </xf>
    <xf numFmtId="38" fontId="6" fillId="0" borderId="10" xfId="1" applyFont="1" applyFill="1" applyBorder="1" applyAlignment="1" applyProtection="1">
      <alignment vertical="top" wrapText="1"/>
    </xf>
    <xf numFmtId="0" fontId="7" fillId="0" borderId="11" xfId="0" applyFont="1" applyFill="1" applyBorder="1" applyAlignment="1" applyProtection="1">
      <alignment vertical="center"/>
    </xf>
    <xf numFmtId="38" fontId="3" fillId="0" borderId="6" xfId="1" applyFont="1" applyFill="1" applyBorder="1" applyAlignment="1" applyProtection="1">
      <alignment vertical="center" shrinkToFit="1"/>
    </xf>
    <xf numFmtId="38" fontId="3" fillId="0" borderId="12" xfId="1" applyFont="1" applyFill="1" applyBorder="1" applyAlignment="1" applyProtection="1">
      <alignment vertical="center"/>
    </xf>
    <xf numFmtId="0" fontId="4" fillId="0" borderId="11" xfId="0" applyNumberFormat="1" applyFont="1" applyFill="1" applyBorder="1" applyAlignment="1" applyProtection="1">
      <alignment horizontal="right" vertical="center" shrinkToFit="1"/>
    </xf>
    <xf numFmtId="31" fontId="4" fillId="0" borderId="11" xfId="0" applyNumberFormat="1" applyFont="1" applyFill="1" applyBorder="1" applyAlignment="1" applyProtection="1">
      <alignment horizontal="right" vertical="center" shrinkToFit="1"/>
    </xf>
    <xf numFmtId="38" fontId="3" fillId="0" borderId="10" xfId="1" applyFont="1" applyFill="1" applyBorder="1" applyAlignment="1" applyProtection="1"/>
    <xf numFmtId="38" fontId="3" fillId="0" borderId="10" xfId="1" applyFont="1" applyFill="1" applyBorder="1" applyAlignment="1" applyProtection="1">
      <alignment vertical="top" wrapText="1"/>
    </xf>
    <xf numFmtId="38" fontId="3" fillId="0" borderId="5" xfId="1" applyFont="1" applyFill="1" applyBorder="1" applyAlignment="1" applyProtection="1">
      <alignment horizontal="center"/>
    </xf>
    <xf numFmtId="38" fontId="3" fillId="0" borderId="0" xfId="1" applyFont="1" applyFill="1" applyBorder="1" applyAlignment="1" applyProtection="1">
      <alignment horizontal="center"/>
    </xf>
    <xf numFmtId="38" fontId="3" fillId="0" borderId="6" xfId="1" applyFont="1" applyFill="1" applyBorder="1" applyAlignment="1" applyProtection="1">
      <alignment horizontal="center"/>
    </xf>
    <xf numFmtId="38" fontId="3" fillId="0" borderId="9" xfId="1" applyFont="1" applyFill="1" applyBorder="1" applyAlignment="1" applyProtection="1"/>
    <xf numFmtId="38" fontId="3" fillId="0" borderId="9" xfId="1" applyFont="1" applyFill="1" applyBorder="1" applyAlignment="1" applyProtection="1">
      <alignment shrinkToFit="1"/>
    </xf>
    <xf numFmtId="38" fontId="3" fillId="0" borderId="7" xfId="1" applyFont="1" applyFill="1" applyBorder="1" applyAlignment="1" applyProtection="1">
      <alignment shrinkToFit="1"/>
    </xf>
    <xf numFmtId="38" fontId="3" fillId="0" borderId="0" xfId="1" applyFont="1" applyFill="1" applyAlignment="1" applyProtection="1"/>
    <xf numFmtId="38" fontId="3" fillId="0" borderId="0" xfId="1" applyFont="1" applyFill="1" applyAlignment="1" applyProtection="1">
      <alignment shrinkToFit="1"/>
    </xf>
    <xf numFmtId="38" fontId="3" fillId="0" borderId="0" xfId="1" applyFont="1" applyFill="1" applyBorder="1" applyAlignment="1" applyProtection="1"/>
    <xf numFmtId="38" fontId="3" fillId="0" borderId="9" xfId="1" applyFont="1" applyFill="1" applyBorder="1" applyAlignment="1" applyProtection="1">
      <alignment horizontal="left" vertical="center" shrinkToFit="1"/>
    </xf>
    <xf numFmtId="38" fontId="3" fillId="0" borderId="7" xfId="1" applyFont="1" applyFill="1" applyBorder="1" applyAlignment="1" applyProtection="1">
      <alignment horizontal="center" vertical="center" shrinkToFit="1"/>
    </xf>
    <xf numFmtId="38" fontId="3" fillId="0" borderId="7" xfId="1" applyFont="1" applyFill="1" applyBorder="1" applyAlignment="1" applyProtection="1"/>
    <xf numFmtId="38" fontId="3" fillId="0" borderId="11" xfId="1" applyFont="1" applyFill="1" applyBorder="1" applyAlignment="1" applyProtection="1"/>
    <xf numFmtId="38" fontId="3" fillId="0" borderId="11" xfId="1" applyFont="1" applyFill="1" applyBorder="1" applyAlignment="1" applyProtection="1">
      <alignment shrinkToFit="1"/>
    </xf>
    <xf numFmtId="38" fontId="6" fillId="0" borderId="9" xfId="1" applyFont="1" applyFill="1" applyBorder="1" applyAlignment="1" applyProtection="1">
      <alignment vertical="center"/>
    </xf>
    <xf numFmtId="0" fontId="9" fillId="0" borderId="0" xfId="0" applyFont="1" applyFill="1" applyAlignment="1" applyProtection="1">
      <alignment vertical="center"/>
    </xf>
    <xf numFmtId="0" fontId="9" fillId="0" borderId="0" xfId="0" applyFont="1" applyAlignment="1" applyProtection="1">
      <alignment vertical="center"/>
    </xf>
    <xf numFmtId="0" fontId="9" fillId="0" borderId="0" xfId="0" applyFont="1" applyProtection="1"/>
    <xf numFmtId="0" fontId="9" fillId="0" borderId="11" xfId="0" applyFont="1" applyFill="1" applyBorder="1" applyAlignment="1" applyProtection="1">
      <alignment horizontal="right" vertical="center" shrinkToFit="1"/>
    </xf>
    <xf numFmtId="0" fontId="9" fillId="0" borderId="0" xfId="0" applyFont="1" applyFill="1" applyProtection="1"/>
    <xf numFmtId="0" fontId="9" fillId="0" borderId="10" xfId="0" applyFont="1" applyFill="1" applyBorder="1" applyProtection="1"/>
    <xf numFmtId="0" fontId="9" fillId="0" borderId="8"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5" xfId="0" applyFont="1" applyFill="1" applyBorder="1" applyProtection="1"/>
    <xf numFmtId="0" fontId="9" fillId="0" borderId="8"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0" fontId="9" fillId="0" borderId="10" xfId="0" applyFont="1" applyFill="1" applyBorder="1" applyAlignment="1" applyProtection="1">
      <alignment vertical="center" wrapText="1"/>
    </xf>
    <xf numFmtId="38" fontId="3" fillId="0" borderId="5" xfId="1" applyFont="1" applyFill="1" applyBorder="1" applyAlignment="1" applyProtection="1">
      <alignment vertical="center" shrinkToFit="1"/>
    </xf>
    <xf numFmtId="49" fontId="3" fillId="0" borderId="14" xfId="1" applyNumberFormat="1" applyFont="1" applyBorder="1" applyAlignment="1" applyProtection="1">
      <alignment vertical="center" shrinkToFit="1"/>
    </xf>
    <xf numFmtId="49" fontId="3" fillId="0" borderId="15" xfId="1" applyNumberFormat="1" applyFont="1" applyBorder="1" applyAlignment="1" applyProtection="1">
      <alignment vertical="center" shrinkToFit="1"/>
    </xf>
    <xf numFmtId="49" fontId="3" fillId="0" borderId="16" xfId="1" applyNumberFormat="1" applyFont="1" applyBorder="1" applyAlignment="1" applyProtection="1">
      <alignment vertical="center" shrinkToFit="1"/>
    </xf>
    <xf numFmtId="38" fontId="3" fillId="0" borderId="1" xfId="1" applyFont="1" applyFill="1" applyBorder="1" applyAlignment="1" applyProtection="1">
      <alignment vertical="center" wrapText="1" shrinkToFit="1"/>
    </xf>
    <xf numFmtId="38" fontId="3" fillId="0" borderId="17" xfId="1"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38" fontId="3" fillId="0" borderId="0" xfId="1" applyFont="1" applyBorder="1" applyAlignment="1" applyProtection="1">
      <alignment horizontal="left" vertical="center"/>
    </xf>
    <xf numFmtId="38" fontId="3" fillId="0" borderId="0" xfId="1" applyFont="1" applyAlignment="1" applyProtection="1">
      <alignment horizontal="right" vertical="center"/>
    </xf>
    <xf numFmtId="38" fontId="3" fillId="0" borderId="0" xfId="1" applyFont="1" applyAlignment="1" applyProtection="1">
      <alignment vertical="center"/>
    </xf>
    <xf numFmtId="38" fontId="3" fillId="0" borderId="18" xfId="1" applyFont="1" applyBorder="1" applyAlignment="1" applyProtection="1">
      <alignment horizontal="center" vertical="center" shrinkToFit="1"/>
    </xf>
    <xf numFmtId="38" fontId="3" fillId="0" borderId="19" xfId="1" applyFont="1" applyBorder="1" applyAlignment="1" applyProtection="1">
      <alignment horizontal="center" vertical="center" shrinkToFit="1"/>
    </xf>
    <xf numFmtId="38" fontId="3" fillId="0" borderId="20" xfId="1" applyFont="1" applyBorder="1" applyAlignment="1" applyProtection="1">
      <alignment horizontal="center" vertical="center" shrinkToFit="1"/>
    </xf>
    <xf numFmtId="38" fontId="3" fillId="0" borderId="21" xfId="1" applyFont="1" applyBorder="1" applyAlignment="1" applyProtection="1">
      <alignment horizontal="center" vertical="center" shrinkToFit="1"/>
    </xf>
    <xf numFmtId="20" fontId="9" fillId="0" borderId="0" xfId="0" applyNumberFormat="1" applyFont="1" applyAlignment="1" applyProtection="1">
      <alignment vertical="center"/>
    </xf>
    <xf numFmtId="22" fontId="9" fillId="0" borderId="0" xfId="0" applyNumberFormat="1" applyFont="1" applyAlignment="1" applyProtection="1">
      <alignment vertical="center"/>
    </xf>
    <xf numFmtId="0" fontId="3" fillId="0" borderId="0" xfId="0" applyFont="1" applyFill="1" applyBorder="1" applyAlignment="1" applyProtection="1">
      <alignment vertical="center"/>
    </xf>
    <xf numFmtId="38" fontId="3" fillId="0" borderId="17" xfId="1" applyFont="1" applyFill="1" applyBorder="1" applyAlignment="1" applyProtection="1">
      <alignment vertical="center" shrinkToFit="1"/>
    </xf>
    <xf numFmtId="49" fontId="14" fillId="0" borderId="16" xfId="1" applyNumberFormat="1" applyFont="1" applyBorder="1" applyAlignment="1" applyProtection="1">
      <alignment vertical="center" shrinkToFit="1"/>
    </xf>
    <xf numFmtId="49" fontId="14" fillId="0" borderId="14" xfId="1" applyNumberFormat="1" applyFont="1" applyBorder="1" applyAlignment="1" applyProtection="1">
      <alignment vertical="center" shrinkToFit="1"/>
    </xf>
    <xf numFmtId="38" fontId="11" fillId="0" borderId="10" xfId="1" applyFont="1" applyFill="1" applyBorder="1" applyAlignment="1" applyProtection="1">
      <alignment wrapText="1"/>
    </xf>
    <xf numFmtId="0" fontId="0" fillId="0" borderId="0" xfId="0" applyFill="1" applyAlignment="1">
      <alignment vertical="center"/>
    </xf>
    <xf numFmtId="0" fontId="3" fillId="0" borderId="6" xfId="0" applyFont="1" applyFill="1" applyBorder="1" applyAlignment="1">
      <alignment vertical="center" wrapText="1" shrinkToFit="1"/>
    </xf>
    <xf numFmtId="38" fontId="3" fillId="0" borderId="11" xfId="1" applyFont="1" applyFill="1" applyBorder="1" applyAlignment="1" applyProtection="1">
      <alignment horizontal="left" vertical="center"/>
    </xf>
    <xf numFmtId="0" fontId="9" fillId="0" borderId="11" xfId="0" applyFont="1" applyFill="1" applyBorder="1" applyAlignment="1" applyProtection="1">
      <alignment vertical="center"/>
    </xf>
    <xf numFmtId="0" fontId="9" fillId="0" borderId="11" xfId="0" applyNumberFormat="1" applyFont="1" applyFill="1" applyBorder="1" applyAlignment="1" applyProtection="1">
      <alignment horizontal="right" vertical="center" shrinkToFit="1"/>
    </xf>
    <xf numFmtId="0" fontId="3" fillId="0" borderId="7" xfId="0" applyFont="1" applyFill="1" applyBorder="1" applyAlignment="1">
      <alignment vertical="center"/>
    </xf>
    <xf numFmtId="0" fontId="9" fillId="0" borderId="7" xfId="0" applyFont="1" applyFill="1" applyBorder="1" applyAlignment="1">
      <alignment vertical="center" shrinkToFit="1"/>
    </xf>
    <xf numFmtId="0" fontId="3" fillId="0" borderId="8" xfId="0" applyFont="1" applyFill="1" applyBorder="1" applyProtection="1"/>
    <xf numFmtId="0" fontId="3" fillId="0" borderId="12" xfId="0" applyFont="1" applyFill="1" applyBorder="1" applyProtection="1"/>
    <xf numFmtId="38" fontId="3" fillId="0" borderId="10" xfId="1" applyFont="1" applyFill="1" applyBorder="1" applyAlignment="1" applyProtection="1">
      <alignment shrinkToFit="1"/>
    </xf>
    <xf numFmtId="38" fontId="3" fillId="0" borderId="0" xfId="1" applyFont="1" applyFill="1" applyBorder="1" applyAlignment="1" applyProtection="1">
      <alignment horizontal="center" vertical="center" shrinkToFit="1"/>
    </xf>
    <xf numFmtId="38" fontId="5" fillId="0" borderId="0" xfId="1" applyFont="1" applyFill="1" applyBorder="1" applyAlignment="1" applyProtection="1">
      <alignment horizontal="right" shrinkToFit="1"/>
    </xf>
    <xf numFmtId="38" fontId="5" fillId="0" borderId="0" xfId="1" applyFont="1" applyFill="1" applyBorder="1" applyAlignment="1" applyProtection="1"/>
    <xf numFmtId="177" fontId="14" fillId="0" borderId="22" xfId="1" applyNumberFormat="1" applyFont="1" applyBorder="1" applyAlignment="1" applyProtection="1">
      <alignment vertical="center"/>
    </xf>
    <xf numFmtId="177" fontId="14" fillId="0" borderId="23" xfId="1" applyNumberFormat="1" applyFont="1" applyBorder="1" applyAlignment="1" applyProtection="1">
      <alignment vertical="center"/>
    </xf>
    <xf numFmtId="177" fontId="14" fillId="0" borderId="24" xfId="1" applyNumberFormat="1" applyFont="1" applyBorder="1" applyAlignment="1" applyProtection="1">
      <alignment vertical="center"/>
    </xf>
    <xf numFmtId="177" fontId="15" fillId="0" borderId="25" xfId="1" applyNumberFormat="1" applyFont="1" applyBorder="1" applyAlignment="1" applyProtection="1">
      <alignment vertical="center"/>
    </xf>
    <xf numFmtId="177" fontId="15" fillId="0" borderId="26" xfId="1" applyNumberFormat="1" applyFont="1" applyBorder="1" applyAlignment="1" applyProtection="1">
      <alignment vertical="center"/>
    </xf>
    <xf numFmtId="177" fontId="15" fillId="0" borderId="27" xfId="1" applyNumberFormat="1" applyFont="1" applyBorder="1" applyAlignment="1" applyProtection="1">
      <alignment vertical="center"/>
    </xf>
    <xf numFmtId="177" fontId="14" fillId="0" borderId="9" xfId="1" applyNumberFormat="1" applyFont="1" applyFill="1" applyBorder="1" applyAlignment="1" applyProtection="1">
      <alignment vertical="center"/>
    </xf>
    <xf numFmtId="177" fontId="14" fillId="0" borderId="23" xfId="1" applyNumberFormat="1" applyFont="1" applyFill="1" applyBorder="1" applyAlignment="1" applyProtection="1">
      <alignment vertical="center"/>
    </xf>
    <xf numFmtId="177" fontId="14" fillId="0" borderId="24" xfId="1" applyNumberFormat="1" applyFont="1" applyFill="1" applyBorder="1" applyAlignment="1" applyProtection="1">
      <alignment vertical="center"/>
    </xf>
    <xf numFmtId="177" fontId="15" fillId="0" borderId="28" xfId="1" applyNumberFormat="1" applyFont="1" applyBorder="1" applyAlignment="1" applyProtection="1">
      <alignment vertical="center"/>
    </xf>
    <xf numFmtId="177" fontId="15" fillId="0" borderId="29" xfId="1" applyNumberFormat="1" applyFont="1" applyBorder="1" applyAlignment="1" applyProtection="1">
      <alignment vertical="center"/>
    </xf>
    <xf numFmtId="177" fontId="15" fillId="0" borderId="30" xfId="1" applyNumberFormat="1" applyFont="1" applyBorder="1" applyAlignment="1" applyProtection="1">
      <alignment vertical="center"/>
    </xf>
    <xf numFmtId="177" fontId="14" fillId="0" borderId="31" xfId="1" applyNumberFormat="1" applyFont="1" applyFill="1" applyBorder="1" applyAlignment="1" applyProtection="1">
      <alignment vertical="center"/>
    </xf>
    <xf numFmtId="177" fontId="14" fillId="0" borderId="32" xfId="1" applyNumberFormat="1" applyFont="1" applyFill="1" applyBorder="1" applyAlignment="1" applyProtection="1">
      <alignment vertical="center"/>
    </xf>
    <xf numFmtId="177" fontId="14" fillId="0" borderId="10" xfId="1" applyNumberFormat="1" applyFont="1" applyFill="1" applyBorder="1" applyAlignment="1" applyProtection="1">
      <alignment vertical="center"/>
    </xf>
    <xf numFmtId="177" fontId="14" fillId="0" borderId="33" xfId="1" applyNumberFormat="1" applyFont="1" applyFill="1" applyBorder="1" applyAlignment="1" applyProtection="1">
      <alignment vertical="center"/>
    </xf>
    <xf numFmtId="177" fontId="14" fillId="0" borderId="34" xfId="1" applyNumberFormat="1" applyFont="1" applyFill="1" applyBorder="1" applyAlignment="1" applyProtection="1">
      <alignment vertical="center"/>
    </xf>
    <xf numFmtId="177" fontId="15" fillId="0" borderId="28" xfId="1" applyNumberFormat="1" applyFont="1" applyFill="1" applyBorder="1" applyAlignment="1" applyProtection="1">
      <alignment vertical="center"/>
    </xf>
    <xf numFmtId="177" fontId="15" fillId="0" borderId="29" xfId="1" applyNumberFormat="1" applyFont="1" applyFill="1" applyBorder="1" applyAlignment="1" applyProtection="1">
      <alignment vertical="center"/>
    </xf>
    <xf numFmtId="177" fontId="15" fillId="0" borderId="30" xfId="1" applyNumberFormat="1" applyFont="1" applyFill="1" applyBorder="1" applyAlignment="1" applyProtection="1">
      <alignment vertical="center"/>
    </xf>
    <xf numFmtId="177" fontId="14" fillId="0" borderId="35" xfId="1" applyNumberFormat="1" applyFont="1" applyFill="1" applyBorder="1" applyAlignment="1" applyProtection="1">
      <alignment vertical="center"/>
    </xf>
    <xf numFmtId="177" fontId="14" fillId="0" borderId="36" xfId="1" applyNumberFormat="1" applyFont="1" applyFill="1" applyBorder="1" applyAlignment="1" applyProtection="1">
      <alignment vertical="center"/>
    </xf>
    <xf numFmtId="177" fontId="14" fillId="0" borderId="9" xfId="1" applyNumberFormat="1" applyFont="1" applyBorder="1" applyAlignment="1" applyProtection="1">
      <alignment vertical="center"/>
    </xf>
    <xf numFmtId="177" fontId="14" fillId="0" borderId="31" xfId="1" applyNumberFormat="1" applyFont="1" applyBorder="1" applyAlignment="1" applyProtection="1">
      <alignment vertical="center"/>
    </xf>
    <xf numFmtId="177" fontId="14" fillId="0" borderId="32" xfId="1" applyNumberFormat="1" applyFont="1" applyBorder="1" applyAlignment="1" applyProtection="1">
      <alignment vertical="center"/>
    </xf>
    <xf numFmtId="177" fontId="15" fillId="0" borderId="37" xfId="1" applyNumberFormat="1" applyFont="1" applyBorder="1" applyAlignment="1" applyProtection="1">
      <alignment vertical="center"/>
    </xf>
    <xf numFmtId="177" fontId="15" fillId="0" borderId="38" xfId="1" applyNumberFormat="1" applyFont="1" applyBorder="1" applyAlignment="1" applyProtection="1">
      <alignment vertical="center"/>
    </xf>
    <xf numFmtId="177" fontId="14" fillId="0" borderId="39" xfId="1" applyNumberFormat="1" applyFont="1" applyBorder="1" applyAlignment="1" applyProtection="1">
      <alignment vertical="center"/>
    </xf>
    <xf numFmtId="177" fontId="14" fillId="0" borderId="40" xfId="1" applyNumberFormat="1" applyFont="1" applyBorder="1" applyAlignment="1" applyProtection="1">
      <alignment vertical="center"/>
    </xf>
    <xf numFmtId="177" fontId="14" fillId="0" borderId="41" xfId="1" applyNumberFormat="1" applyFont="1" applyBorder="1" applyAlignment="1" applyProtection="1">
      <alignment vertical="center"/>
    </xf>
    <xf numFmtId="177" fontId="15" fillId="0" borderId="42" xfId="1" applyNumberFormat="1" applyFont="1" applyBorder="1" applyAlignment="1" applyProtection="1">
      <alignment vertical="center"/>
    </xf>
    <xf numFmtId="177" fontId="15" fillId="0" borderId="43" xfId="1" applyNumberFormat="1" applyFont="1" applyBorder="1" applyAlignment="1" applyProtection="1">
      <alignment vertical="center"/>
    </xf>
    <xf numFmtId="177" fontId="15" fillId="0" borderId="37" xfId="1" applyNumberFormat="1" applyFont="1" applyFill="1" applyBorder="1" applyAlignment="1" applyProtection="1">
      <alignment vertical="center"/>
    </xf>
    <xf numFmtId="177" fontId="15" fillId="0" borderId="38" xfId="1" applyNumberFormat="1" applyFont="1" applyFill="1" applyBorder="1" applyAlignment="1" applyProtection="1">
      <alignment vertical="center"/>
    </xf>
    <xf numFmtId="177" fontId="3" fillId="0" borderId="1" xfId="1" applyNumberFormat="1" applyFont="1" applyFill="1" applyBorder="1" applyAlignment="1" applyProtection="1">
      <alignment vertical="center"/>
    </xf>
    <xf numFmtId="177" fontId="3" fillId="0" borderId="17" xfId="1" applyNumberFormat="1" applyFont="1" applyFill="1" applyBorder="1" applyAlignment="1" applyProtection="1">
      <alignment vertical="center"/>
    </xf>
    <xf numFmtId="177" fontId="3" fillId="0" borderId="44" xfId="1" applyNumberFormat="1" applyFont="1" applyFill="1" applyBorder="1" applyAlignment="1" applyProtection="1">
      <alignment vertical="center"/>
    </xf>
    <xf numFmtId="177" fontId="3" fillId="0" borderId="6" xfId="1" applyNumberFormat="1" applyFont="1" applyFill="1" applyBorder="1" applyAlignment="1" applyProtection="1">
      <alignment vertical="center"/>
    </xf>
    <xf numFmtId="177" fontId="3" fillId="0" borderId="45" xfId="1" applyNumberFormat="1" applyFont="1" applyFill="1" applyBorder="1" applyAlignment="1" applyProtection="1">
      <alignment vertical="center"/>
    </xf>
    <xf numFmtId="177" fontId="3" fillId="0" borderId="46" xfId="1" applyNumberFormat="1" applyFont="1" applyFill="1" applyBorder="1" applyAlignment="1" applyProtection="1">
      <alignment vertical="center"/>
    </xf>
    <xf numFmtId="177" fontId="15" fillId="0" borderId="47" xfId="1" applyNumberFormat="1" applyFont="1" applyBorder="1" applyAlignment="1" applyProtection="1">
      <alignment vertical="center"/>
    </xf>
    <xf numFmtId="177" fontId="15" fillId="0" borderId="48" xfId="1" applyNumberFormat="1" applyFont="1" applyBorder="1" applyAlignment="1" applyProtection="1">
      <alignment vertical="center"/>
    </xf>
    <xf numFmtId="177" fontId="15" fillId="0" borderId="49" xfId="1" applyNumberFormat="1" applyFont="1" applyBorder="1" applyAlignment="1" applyProtection="1">
      <alignment vertical="center"/>
    </xf>
    <xf numFmtId="177" fontId="14" fillId="0" borderId="22" xfId="1" applyNumberFormat="1" applyFont="1" applyFill="1" applyBorder="1" applyAlignment="1" applyProtection="1">
      <alignment vertical="center"/>
    </xf>
    <xf numFmtId="177" fontId="14" fillId="0" borderId="50"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xf>
    <xf numFmtId="177" fontId="15" fillId="0" borderId="51" xfId="1" applyNumberFormat="1" applyFont="1" applyFill="1" applyBorder="1" applyAlignment="1" applyProtection="1">
      <alignment horizontal="right" vertical="center"/>
    </xf>
    <xf numFmtId="177" fontId="14" fillId="0" borderId="52" xfId="1" applyNumberFormat="1" applyFont="1" applyFill="1" applyBorder="1" applyAlignment="1" applyProtection="1">
      <alignment vertical="center"/>
    </xf>
    <xf numFmtId="177" fontId="15" fillId="0" borderId="53" xfId="1" applyNumberFormat="1" applyFont="1" applyFill="1" applyBorder="1" applyAlignment="1" applyProtection="1">
      <alignment vertical="center"/>
    </xf>
    <xf numFmtId="177" fontId="15" fillId="0" borderId="54" xfId="1" applyNumberFormat="1" applyFont="1" applyFill="1" applyBorder="1" applyAlignment="1" applyProtection="1">
      <alignment vertical="center"/>
    </xf>
    <xf numFmtId="177" fontId="15" fillId="0" borderId="37" xfId="1" applyNumberFormat="1" applyFont="1" applyFill="1" applyBorder="1" applyAlignment="1" applyProtection="1">
      <alignment vertical="center"/>
      <protection locked="0"/>
    </xf>
    <xf numFmtId="177" fontId="15" fillId="0" borderId="51" xfId="1" applyNumberFormat="1" applyFont="1" applyFill="1" applyBorder="1" applyAlignment="1" applyProtection="1">
      <alignment vertical="center"/>
    </xf>
    <xf numFmtId="177" fontId="15" fillId="0" borderId="55" xfId="1" applyNumberFormat="1" applyFont="1" applyFill="1" applyBorder="1" applyAlignment="1" applyProtection="1">
      <alignment vertical="center"/>
    </xf>
    <xf numFmtId="177" fontId="15" fillId="0" borderId="28" xfId="1" applyNumberFormat="1" applyFont="1" applyFill="1" applyBorder="1" applyAlignment="1" applyProtection="1">
      <alignment horizontal="right" vertical="center" shrinkToFit="1"/>
    </xf>
    <xf numFmtId="177" fontId="15" fillId="0" borderId="28" xfId="1" applyNumberFormat="1" applyFont="1" applyFill="1" applyBorder="1" applyAlignment="1" applyProtection="1">
      <alignment vertical="center" shrinkToFit="1"/>
    </xf>
    <xf numFmtId="177" fontId="14" fillId="0" borderId="57" xfId="1" applyNumberFormat="1" applyFont="1" applyFill="1" applyBorder="1" applyAlignment="1" applyProtection="1">
      <alignment vertical="center"/>
    </xf>
    <xf numFmtId="177" fontId="14" fillId="0" borderId="58" xfId="1" applyNumberFormat="1" applyFont="1" applyFill="1" applyBorder="1" applyAlignment="1" applyProtection="1">
      <alignment vertical="center"/>
    </xf>
    <xf numFmtId="177" fontId="14" fillId="0" borderId="22" xfId="1" applyNumberFormat="1" applyFont="1" applyFill="1" applyBorder="1" applyAlignment="1" applyProtection="1"/>
    <xf numFmtId="177" fontId="14" fillId="0" borderId="59" xfId="1" applyNumberFormat="1" applyFont="1" applyFill="1" applyBorder="1" applyAlignment="1" applyProtection="1"/>
    <xf numFmtId="177" fontId="14" fillId="0" borderId="31" xfId="1" applyNumberFormat="1" applyFont="1" applyFill="1" applyBorder="1" applyAlignment="1" applyProtection="1"/>
    <xf numFmtId="177" fontId="14" fillId="0" borderId="50" xfId="1" applyNumberFormat="1" applyFont="1" applyFill="1" applyBorder="1" applyAlignment="1" applyProtection="1"/>
    <xf numFmtId="177" fontId="15" fillId="0" borderId="28" xfId="1" applyNumberFormat="1" applyFont="1" applyFill="1" applyBorder="1" applyAlignment="1" applyProtection="1"/>
    <xf numFmtId="177" fontId="15" fillId="0" borderId="56" xfId="1" applyNumberFormat="1" applyFont="1" applyFill="1" applyBorder="1" applyAlignment="1" applyProtection="1"/>
    <xf numFmtId="177" fontId="15" fillId="0" borderId="37" xfId="1" applyNumberFormat="1" applyFont="1" applyFill="1" applyBorder="1" applyAlignment="1" applyProtection="1"/>
    <xf numFmtId="177" fontId="15" fillId="0" borderId="51" xfId="1" applyNumberFormat="1" applyFont="1" applyFill="1" applyBorder="1" applyAlignment="1" applyProtection="1"/>
    <xf numFmtId="177" fontId="14" fillId="0" borderId="60" xfId="1" applyNumberFormat="1" applyFont="1" applyFill="1" applyBorder="1" applyAlignment="1" applyProtection="1"/>
    <xf numFmtId="177" fontId="14" fillId="0" borderId="23" xfId="1" applyNumberFormat="1" applyFont="1" applyFill="1" applyBorder="1" applyAlignment="1" applyProtection="1"/>
    <xf numFmtId="177" fontId="14" fillId="0" borderId="52" xfId="1" applyNumberFormat="1" applyFont="1" applyFill="1" applyBorder="1" applyAlignment="1" applyProtection="1"/>
    <xf numFmtId="177" fontId="15" fillId="0" borderId="53" xfId="1" applyNumberFormat="1" applyFont="1" applyFill="1" applyBorder="1" applyAlignment="1" applyProtection="1"/>
    <xf numFmtId="177" fontId="15" fillId="0" borderId="54" xfId="1" applyNumberFormat="1" applyFont="1" applyFill="1" applyBorder="1" applyAlignment="1" applyProtection="1"/>
    <xf numFmtId="177" fontId="15" fillId="0" borderId="37" xfId="1" applyNumberFormat="1" applyFont="1" applyFill="1" applyBorder="1" applyAlignment="1" applyProtection="1">
      <protection locked="0"/>
    </xf>
    <xf numFmtId="177" fontId="15" fillId="0" borderId="28" xfId="1" applyNumberFormat="1" applyFont="1" applyFill="1" applyBorder="1" applyAlignment="1" applyProtection="1">
      <alignment shrinkToFit="1"/>
    </xf>
    <xf numFmtId="177" fontId="15" fillId="0" borderId="61" xfId="1" applyNumberFormat="1" applyFont="1" applyFill="1" applyBorder="1" applyAlignment="1" applyProtection="1"/>
    <xf numFmtId="177" fontId="14" fillId="0" borderId="22" xfId="1" applyNumberFormat="1" applyFont="1" applyFill="1" applyBorder="1" applyAlignment="1" applyProtection="1">
      <alignment shrinkToFit="1"/>
    </xf>
    <xf numFmtId="177" fontId="14" fillId="0" borderId="23" xfId="1" applyNumberFormat="1" applyFont="1" applyFill="1" applyBorder="1" applyAlignment="1" applyProtection="1">
      <alignment shrinkToFit="1"/>
    </xf>
    <xf numFmtId="177" fontId="14" fillId="0" borderId="52" xfId="1" applyNumberFormat="1" applyFont="1" applyFill="1" applyBorder="1" applyAlignment="1" applyProtection="1">
      <alignment shrinkToFit="1"/>
    </xf>
    <xf numFmtId="177" fontId="15" fillId="0" borderId="29" xfId="1" applyNumberFormat="1" applyFont="1" applyFill="1" applyBorder="1" applyAlignment="1" applyProtection="1">
      <alignment shrinkToFit="1"/>
    </xf>
    <xf numFmtId="177" fontId="15" fillId="0" borderId="37" xfId="1" applyNumberFormat="1" applyFont="1" applyFill="1" applyBorder="1" applyAlignment="1" applyProtection="1">
      <alignment shrinkToFit="1"/>
    </xf>
    <xf numFmtId="177" fontId="15" fillId="0" borderId="51" xfId="1" applyNumberFormat="1" applyFont="1" applyFill="1" applyBorder="1" applyAlignment="1" applyProtection="1">
      <alignment shrinkToFit="1"/>
    </xf>
    <xf numFmtId="177" fontId="14" fillId="0" borderId="62" xfId="1" applyNumberFormat="1" applyFont="1" applyFill="1" applyBorder="1" applyAlignment="1" applyProtection="1"/>
    <xf numFmtId="177" fontId="14" fillId="0" borderId="60" xfId="1" applyNumberFormat="1" applyFont="1" applyFill="1" applyBorder="1" applyAlignment="1" applyProtection="1">
      <alignment shrinkToFit="1"/>
    </xf>
    <xf numFmtId="177" fontId="15" fillId="0" borderId="10" xfId="1" applyNumberFormat="1" applyFont="1" applyFill="1" applyBorder="1" applyAlignment="1" applyProtection="1">
      <alignment shrinkToFit="1"/>
    </xf>
    <xf numFmtId="177" fontId="15" fillId="0" borderId="29" xfId="1" applyNumberFormat="1" applyFont="1" applyFill="1" applyBorder="1" applyAlignment="1" applyProtection="1"/>
    <xf numFmtId="177" fontId="15" fillId="0" borderId="55" xfId="1" applyNumberFormat="1" applyFont="1" applyFill="1" applyBorder="1" applyAlignment="1" applyProtection="1"/>
    <xf numFmtId="177" fontId="15" fillId="0" borderId="12" xfId="1" applyNumberFormat="1" applyFont="1" applyFill="1" applyBorder="1" applyAlignment="1" applyProtection="1"/>
    <xf numFmtId="177" fontId="14" fillId="0" borderId="63" xfId="1" applyNumberFormat="1" applyFont="1" applyFill="1" applyBorder="1" applyAlignment="1" applyProtection="1"/>
    <xf numFmtId="177" fontId="15" fillId="0" borderId="35" xfId="1" applyNumberFormat="1" applyFont="1" applyFill="1" applyBorder="1" applyAlignment="1" applyProtection="1"/>
    <xf numFmtId="177" fontId="15" fillId="0" borderId="64" xfId="1" applyNumberFormat="1" applyFont="1" applyFill="1" applyBorder="1" applyAlignment="1" applyProtection="1"/>
    <xf numFmtId="177" fontId="14" fillId="0" borderId="22" xfId="1" applyNumberFormat="1" applyFont="1" applyFill="1" applyBorder="1" applyAlignment="1" applyProtection="1">
      <alignment horizontal="right"/>
    </xf>
    <xf numFmtId="177" fontId="15" fillId="0" borderId="28" xfId="1" applyNumberFormat="1" applyFont="1" applyFill="1" applyBorder="1" applyAlignment="1" applyProtection="1">
      <alignment horizontal="right"/>
    </xf>
    <xf numFmtId="177" fontId="14" fillId="0" borderId="22" xfId="1" applyNumberFormat="1" applyFont="1" applyFill="1" applyBorder="1" applyAlignment="1" applyProtection="1">
      <alignment horizontal="right" vertical="center" shrinkToFit="1"/>
    </xf>
    <xf numFmtId="177" fontId="14" fillId="0" borderId="22" xfId="1" applyNumberFormat="1" applyFont="1" applyFill="1" applyBorder="1" applyAlignment="1" applyProtection="1">
      <alignment horizontal="right" shrinkToFit="1"/>
    </xf>
    <xf numFmtId="177" fontId="15" fillId="0" borderId="28" xfId="1" applyNumberFormat="1" applyFont="1" applyFill="1" applyBorder="1" applyAlignment="1" applyProtection="1">
      <alignment horizontal="right" shrinkToFit="1"/>
    </xf>
    <xf numFmtId="177" fontId="15" fillId="0" borderId="51" xfId="1" applyNumberFormat="1" applyFont="1" applyFill="1" applyBorder="1" applyAlignment="1" applyProtection="1">
      <protection locked="0"/>
    </xf>
    <xf numFmtId="177" fontId="14" fillId="0" borderId="1" xfId="1" applyNumberFormat="1" applyFont="1" applyFill="1" applyBorder="1" applyAlignment="1" applyProtection="1"/>
    <xf numFmtId="177" fontId="14" fillId="0" borderId="8" xfId="1" applyNumberFormat="1" applyFont="1" applyFill="1" applyBorder="1" applyAlignment="1" applyProtection="1"/>
    <xf numFmtId="177" fontId="15" fillId="0" borderId="65" xfId="1" applyNumberFormat="1" applyFont="1" applyFill="1" applyBorder="1" applyAlignment="1" applyProtection="1"/>
    <xf numFmtId="177" fontId="15" fillId="0" borderId="66" xfId="1" applyNumberFormat="1" applyFont="1" applyFill="1" applyBorder="1" applyAlignment="1" applyProtection="1"/>
    <xf numFmtId="177" fontId="15" fillId="0" borderId="45" xfId="1" applyNumberFormat="1" applyFont="1" applyFill="1" applyBorder="1" applyAlignment="1" applyProtection="1"/>
    <xf numFmtId="177" fontId="15" fillId="0" borderId="67" xfId="1" applyNumberFormat="1" applyFont="1" applyFill="1" applyBorder="1" applyAlignment="1" applyProtection="1"/>
    <xf numFmtId="177" fontId="14" fillId="0" borderId="68" xfId="1" applyNumberFormat="1" applyFont="1" applyFill="1" applyBorder="1" applyAlignment="1" applyProtection="1"/>
    <xf numFmtId="177" fontId="15" fillId="2" borderId="61" xfId="1" applyNumberFormat="1" applyFont="1" applyFill="1" applyBorder="1" applyAlignment="1" applyProtection="1">
      <alignment vertical="center"/>
      <protection locked="0"/>
    </xf>
    <xf numFmtId="177" fontId="15" fillId="2" borderId="53" xfId="1" applyNumberFormat="1" applyFont="1" applyFill="1" applyBorder="1" applyAlignment="1" applyProtection="1">
      <alignment vertical="center"/>
      <protection locked="0"/>
    </xf>
    <xf numFmtId="177" fontId="15" fillId="2" borderId="37" xfId="1" applyNumberFormat="1" applyFont="1" applyFill="1" applyBorder="1" applyAlignment="1" applyProtection="1">
      <alignment vertical="center"/>
      <protection locked="0"/>
    </xf>
    <xf numFmtId="177" fontId="15" fillId="2" borderId="54" xfId="1" applyNumberFormat="1" applyFont="1" applyFill="1" applyBorder="1" applyAlignment="1" applyProtection="1">
      <alignment vertical="center"/>
      <protection locked="0"/>
    </xf>
    <xf numFmtId="177" fontId="15" fillId="2" borderId="53" xfId="1" applyNumberFormat="1" applyFont="1" applyFill="1" applyBorder="1" applyAlignment="1" applyProtection="1">
      <protection locked="0"/>
    </xf>
    <xf numFmtId="177" fontId="15" fillId="2" borderId="56" xfId="1" applyNumberFormat="1" applyFont="1" applyFill="1" applyBorder="1" applyAlignment="1" applyProtection="1">
      <protection locked="0"/>
    </xf>
    <xf numFmtId="177" fontId="15" fillId="2" borderId="37" xfId="1" applyNumberFormat="1" applyFont="1" applyFill="1" applyBorder="1" applyAlignment="1" applyProtection="1">
      <protection locked="0"/>
    </xf>
    <xf numFmtId="177" fontId="15" fillId="2" borderId="54" xfId="1" applyNumberFormat="1" applyFont="1" applyFill="1" applyBorder="1" applyAlignment="1" applyProtection="1">
      <protection locked="0"/>
    </xf>
    <xf numFmtId="177" fontId="15" fillId="2" borderId="51" xfId="1" applyNumberFormat="1" applyFont="1" applyFill="1" applyBorder="1" applyAlignment="1" applyProtection="1">
      <protection locked="0"/>
    </xf>
    <xf numFmtId="177" fontId="15" fillId="2" borderId="29" xfId="1" applyNumberFormat="1" applyFont="1" applyFill="1" applyBorder="1" applyAlignment="1" applyProtection="1">
      <protection locked="0"/>
    </xf>
    <xf numFmtId="177" fontId="14" fillId="0" borderId="60" xfId="1" applyNumberFormat="1" applyFont="1" applyFill="1" applyBorder="1" applyAlignment="1" applyProtection="1">
      <alignment horizontal="right" shrinkToFit="1"/>
    </xf>
    <xf numFmtId="177" fontId="14" fillId="0" borderId="23" xfId="1" applyNumberFormat="1" applyFont="1" applyFill="1" applyBorder="1" applyAlignment="1" applyProtection="1">
      <alignment horizontal="right" shrinkToFit="1"/>
    </xf>
    <xf numFmtId="177" fontId="14" fillId="0" borderId="52" xfId="1" applyNumberFormat="1" applyFont="1" applyFill="1" applyBorder="1" applyAlignment="1" applyProtection="1">
      <alignment horizontal="right" shrinkToFit="1"/>
    </xf>
    <xf numFmtId="177" fontId="14" fillId="0" borderId="9" xfId="1" applyNumberFormat="1" applyFont="1" applyFill="1" applyBorder="1" applyAlignment="1" applyProtection="1">
      <alignment horizontal="right" vertical="center" shrinkToFit="1"/>
    </xf>
    <xf numFmtId="0" fontId="1" fillId="0" borderId="0" xfId="0" applyFont="1"/>
    <xf numFmtId="14" fontId="1" fillId="0" borderId="0" xfId="0" applyNumberFormat="1" applyFont="1"/>
    <xf numFmtId="179" fontId="1" fillId="0" borderId="0" xfId="0" applyNumberFormat="1" applyFont="1"/>
    <xf numFmtId="177" fontId="15" fillId="0" borderId="65" xfId="1" applyNumberFormat="1" applyFont="1" applyFill="1" applyBorder="1" applyAlignment="1" applyProtection="1">
      <alignment shrinkToFit="1"/>
    </xf>
    <xf numFmtId="177" fontId="19" fillId="0" borderId="37" xfId="1" applyNumberFormat="1" applyFont="1" applyFill="1" applyBorder="1" applyAlignment="1" applyProtection="1"/>
    <xf numFmtId="177" fontId="19" fillId="0" borderId="55" xfId="1" applyNumberFormat="1" applyFont="1" applyFill="1" applyBorder="1" applyAlignment="1" applyProtection="1"/>
    <xf numFmtId="55" fontId="14" fillId="0" borderId="45" xfId="1" applyNumberFormat="1" applyFont="1" applyFill="1" applyBorder="1" applyAlignment="1" applyProtection="1">
      <alignment horizontal="right" vertical="center"/>
    </xf>
    <xf numFmtId="0" fontId="3" fillId="0" borderId="9" xfId="0" applyFont="1" applyFill="1" applyBorder="1" applyAlignment="1" applyProtection="1">
      <alignment vertical="center" shrinkToFit="1"/>
    </xf>
    <xf numFmtId="0" fontId="9" fillId="0" borderId="69" xfId="0" applyFont="1" applyFill="1" applyBorder="1" applyAlignment="1" applyProtection="1">
      <alignment vertical="center"/>
    </xf>
    <xf numFmtId="0" fontId="9" fillId="0" borderId="9" xfId="0" applyFont="1" applyFill="1" applyBorder="1" applyAlignment="1" applyProtection="1">
      <alignment horizontal="center" vertical="center"/>
    </xf>
    <xf numFmtId="38" fontId="20" fillId="0" borderId="7" xfId="1" applyFont="1" applyFill="1" applyBorder="1" applyAlignment="1" applyProtection="1">
      <alignment horizontal="center" vertical="center"/>
    </xf>
    <xf numFmtId="38" fontId="3" fillId="0" borderId="9" xfId="1" applyFont="1" applyFill="1" applyBorder="1" applyAlignment="1" applyProtection="1">
      <alignment wrapText="1"/>
    </xf>
    <xf numFmtId="38" fontId="3" fillId="0" borderId="9" xfId="1" applyFont="1" applyFill="1" applyBorder="1" applyAlignment="1" applyProtection="1">
      <alignment wrapText="1" shrinkToFit="1"/>
    </xf>
    <xf numFmtId="0" fontId="9" fillId="0" borderId="0" xfId="0" applyFont="1" applyFill="1" applyBorder="1" applyAlignment="1" applyProtection="1">
      <alignment vertical="center"/>
    </xf>
    <xf numFmtId="38" fontId="6" fillId="0" borderId="9" xfId="1" applyFont="1" applyFill="1" applyBorder="1" applyAlignment="1" applyProtection="1">
      <alignment vertical="center" shrinkToFit="1"/>
    </xf>
    <xf numFmtId="38" fontId="3" fillId="0" borderId="5" xfId="1" applyFont="1" applyFill="1" applyBorder="1" applyAlignment="1" applyProtection="1">
      <alignment horizontal="left"/>
    </xf>
    <xf numFmtId="49" fontId="21" fillId="0" borderId="70" xfId="1" applyNumberFormat="1" applyFont="1" applyFill="1" applyBorder="1" applyAlignment="1" applyProtection="1">
      <alignment vertical="center"/>
    </xf>
    <xf numFmtId="49" fontId="21" fillId="0" borderId="11" xfId="1" applyNumberFormat="1" applyFont="1" applyFill="1" applyBorder="1" applyAlignment="1" applyProtection="1">
      <alignment vertical="center"/>
    </xf>
    <xf numFmtId="0" fontId="9" fillId="0" borderId="17" xfId="0" applyFont="1" applyFill="1" applyBorder="1" applyAlignment="1" applyProtection="1">
      <alignment vertical="center"/>
    </xf>
    <xf numFmtId="0" fontId="3" fillId="0" borderId="7" xfId="0" applyFont="1" applyFill="1" applyBorder="1" applyAlignment="1"/>
    <xf numFmtId="0" fontId="3" fillId="0" borderId="9" xfId="0" applyFont="1" applyFill="1" applyBorder="1" applyAlignment="1" applyProtection="1">
      <alignment horizontal="left" vertical="center"/>
    </xf>
    <xf numFmtId="38" fontId="3" fillId="0" borderId="9" xfId="1" applyFont="1" applyFill="1" applyBorder="1" applyAlignment="1" applyProtection="1">
      <alignment vertical="center" wrapText="1" shrinkToFit="1"/>
    </xf>
    <xf numFmtId="0" fontId="9" fillId="0" borderId="7" xfId="0" applyFont="1" applyFill="1" applyBorder="1" applyAlignment="1">
      <alignment vertical="center" wrapText="1" shrinkToFit="1"/>
    </xf>
    <xf numFmtId="0" fontId="6" fillId="0" borderId="0" xfId="0" applyFont="1" applyFill="1" applyBorder="1" applyAlignment="1" applyProtection="1">
      <alignment vertical="center"/>
    </xf>
    <xf numFmtId="0" fontId="3" fillId="0" borderId="0" xfId="1" applyNumberFormat="1" applyFont="1" applyBorder="1" applyAlignment="1" applyProtection="1">
      <alignment vertical="center"/>
    </xf>
    <xf numFmtId="0" fontId="22" fillId="0" borderId="71" xfId="1" applyNumberFormat="1" applyFont="1" applyBorder="1" applyAlignment="1" applyProtection="1">
      <alignment vertical="center"/>
    </xf>
    <xf numFmtId="2" fontId="1" fillId="0" borderId="0" xfId="0" applyNumberFormat="1" applyFont="1"/>
    <xf numFmtId="0" fontId="3" fillId="0" borderId="0" xfId="1" applyNumberFormat="1" applyFont="1" applyFill="1" applyBorder="1" applyAlignment="1" applyProtection="1">
      <alignment vertical="center"/>
    </xf>
    <xf numFmtId="177" fontId="14" fillId="0" borderId="57" xfId="1" applyNumberFormat="1" applyFont="1" applyFill="1" applyBorder="1" applyAlignment="1" applyProtection="1"/>
    <xf numFmtId="177" fontId="14" fillId="0" borderId="52" xfId="1" applyNumberFormat="1" applyFont="1" applyFill="1" applyBorder="1" applyAlignment="1" applyProtection="1">
      <alignment horizontal="center"/>
    </xf>
    <xf numFmtId="38" fontId="1" fillId="0" borderId="0" xfId="1" applyFont="1"/>
    <xf numFmtId="177" fontId="15" fillId="0" borderId="66" xfId="1" applyNumberFormat="1" applyFont="1" applyBorder="1" applyAlignment="1" applyProtection="1">
      <alignment vertical="center"/>
    </xf>
    <xf numFmtId="38" fontId="3" fillId="0" borderId="72" xfId="1" applyFont="1" applyBorder="1" applyAlignment="1" applyProtection="1">
      <alignment horizontal="center" vertical="center" shrinkToFit="1"/>
    </xf>
    <xf numFmtId="177" fontId="14" fillId="0" borderId="73" xfId="1" applyNumberFormat="1" applyFont="1" applyBorder="1" applyAlignment="1" applyProtection="1">
      <alignment vertical="center"/>
    </xf>
    <xf numFmtId="177" fontId="15" fillId="0" borderId="74" xfId="1" applyNumberFormat="1" applyFont="1" applyBorder="1" applyAlignment="1" applyProtection="1">
      <alignment vertical="center"/>
    </xf>
    <xf numFmtId="177" fontId="14" fillId="0" borderId="73" xfId="1" applyNumberFormat="1" applyFont="1" applyFill="1" applyBorder="1" applyAlignment="1" applyProtection="1">
      <alignment vertical="center"/>
    </xf>
    <xf numFmtId="177" fontId="14" fillId="0" borderId="75" xfId="1" applyNumberFormat="1" applyFont="1" applyFill="1" applyBorder="1" applyAlignment="1" applyProtection="1">
      <alignment vertical="center"/>
    </xf>
    <xf numFmtId="177" fontId="15" fillId="0" borderId="66" xfId="1" applyNumberFormat="1" applyFont="1" applyFill="1" applyBorder="1" applyAlignment="1" applyProtection="1">
      <alignment vertical="center"/>
    </xf>
    <xf numFmtId="177" fontId="14" fillId="0" borderId="76" xfId="1" applyNumberFormat="1" applyFont="1" applyFill="1" applyBorder="1" applyAlignment="1" applyProtection="1">
      <alignment vertical="center"/>
    </xf>
    <xf numFmtId="177" fontId="14" fillId="0" borderId="57" xfId="1" applyNumberFormat="1" applyFont="1" applyBorder="1" applyAlignment="1" applyProtection="1">
      <alignment vertical="center"/>
    </xf>
    <xf numFmtId="177" fontId="15" fillId="0" borderId="67" xfId="1" applyNumberFormat="1" applyFont="1" applyBorder="1" applyAlignment="1" applyProtection="1">
      <alignment vertical="center"/>
    </xf>
    <xf numFmtId="177" fontId="14" fillId="0" borderId="77" xfId="1" applyNumberFormat="1" applyFont="1" applyBorder="1" applyAlignment="1" applyProtection="1">
      <alignment vertical="center"/>
    </xf>
    <xf numFmtId="177" fontId="15" fillId="0" borderId="78" xfId="1" applyNumberFormat="1" applyFont="1" applyBorder="1" applyAlignment="1" applyProtection="1">
      <alignment vertical="center"/>
    </xf>
    <xf numFmtId="177" fontId="15" fillId="0" borderId="67" xfId="1" applyNumberFormat="1" applyFont="1" applyFill="1" applyBorder="1" applyAlignment="1" applyProtection="1">
      <alignment vertical="center"/>
    </xf>
    <xf numFmtId="177" fontId="15" fillId="0" borderId="79" xfId="1" applyNumberFormat="1" applyFont="1" applyBorder="1" applyAlignment="1" applyProtection="1">
      <alignment vertical="center"/>
    </xf>
    <xf numFmtId="177" fontId="15" fillId="0" borderId="53" xfId="1" applyNumberFormat="1" applyFont="1" applyBorder="1" applyAlignment="1" applyProtection="1">
      <alignment vertical="center"/>
    </xf>
    <xf numFmtId="177" fontId="3" fillId="0" borderId="57" xfId="1" applyNumberFormat="1" applyFont="1" applyFill="1" applyBorder="1" applyAlignment="1" applyProtection="1">
      <alignment vertical="center"/>
    </xf>
    <xf numFmtId="177" fontId="3" fillId="0" borderId="80" xfId="1" applyNumberFormat="1" applyFont="1" applyFill="1" applyBorder="1" applyAlignment="1" applyProtection="1">
      <alignment vertical="center"/>
    </xf>
    <xf numFmtId="38" fontId="3" fillId="0" borderId="81" xfId="1" applyFont="1" applyFill="1" applyBorder="1" applyAlignment="1" applyProtection="1">
      <alignment horizontal="center" vertical="center" shrinkToFit="1"/>
    </xf>
    <xf numFmtId="177" fontId="15" fillId="2" borderId="67" xfId="1" applyNumberFormat="1" applyFont="1" applyFill="1" applyBorder="1" applyAlignment="1" applyProtection="1">
      <alignment vertical="center"/>
      <protection locked="0"/>
    </xf>
    <xf numFmtId="177" fontId="15" fillId="0" borderId="80" xfId="1" applyNumberFormat="1" applyFont="1" applyFill="1" applyBorder="1" applyAlignment="1" applyProtection="1">
      <alignment vertical="center"/>
    </xf>
    <xf numFmtId="177" fontId="15" fillId="2" borderId="80" xfId="1" applyNumberFormat="1" applyFont="1" applyFill="1" applyBorder="1" applyAlignment="1" applyProtection="1">
      <alignment vertical="center"/>
      <protection locked="0"/>
    </xf>
    <xf numFmtId="177" fontId="15" fillId="0" borderId="67" xfId="1" applyNumberFormat="1" applyFont="1" applyFill="1" applyBorder="1" applyAlignment="1" applyProtection="1">
      <alignment vertical="center"/>
      <protection locked="0"/>
    </xf>
    <xf numFmtId="0" fontId="9" fillId="0" borderId="76" xfId="0" applyFont="1" applyFill="1" applyBorder="1" applyAlignment="1" applyProtection="1">
      <alignment vertical="center"/>
    </xf>
    <xf numFmtId="177" fontId="14" fillId="0" borderId="73" xfId="1" applyNumberFormat="1" applyFont="1" applyFill="1" applyBorder="1" applyAlignment="1" applyProtection="1"/>
    <xf numFmtId="177" fontId="15" fillId="0" borderId="80" xfId="1" applyNumberFormat="1" applyFont="1" applyFill="1" applyBorder="1" applyAlignment="1" applyProtection="1"/>
    <xf numFmtId="177" fontId="15" fillId="2" borderId="67" xfId="1" applyNumberFormat="1" applyFont="1" applyFill="1" applyBorder="1" applyAlignment="1" applyProtection="1">
      <protection locked="0"/>
    </xf>
    <xf numFmtId="177" fontId="15" fillId="2" borderId="80" xfId="1" applyNumberFormat="1" applyFont="1" applyFill="1" applyBorder="1" applyAlignment="1" applyProtection="1">
      <protection locked="0"/>
    </xf>
    <xf numFmtId="177" fontId="14" fillId="0" borderId="73" xfId="1" applyNumberFormat="1" applyFont="1" applyFill="1" applyBorder="1" applyAlignment="1" applyProtection="1">
      <alignment shrinkToFit="1"/>
    </xf>
    <xf numFmtId="177" fontId="15" fillId="0" borderId="67" xfId="1" applyNumberFormat="1" applyFont="1" applyFill="1" applyBorder="1" applyAlignment="1" applyProtection="1">
      <alignment shrinkToFit="1"/>
    </xf>
    <xf numFmtId="177" fontId="14" fillId="0" borderId="82" xfId="1" applyNumberFormat="1" applyFont="1" applyFill="1" applyBorder="1" applyAlignment="1" applyProtection="1"/>
    <xf numFmtId="177" fontId="15" fillId="0" borderId="66" xfId="1" applyNumberFormat="1" applyFont="1" applyFill="1" applyBorder="1" applyAlignment="1" applyProtection="1">
      <alignment shrinkToFit="1"/>
    </xf>
    <xf numFmtId="177" fontId="15" fillId="0" borderId="76" xfId="1" applyNumberFormat="1" applyFont="1" applyFill="1" applyBorder="1" applyAlignment="1" applyProtection="1"/>
    <xf numFmtId="177" fontId="19" fillId="0" borderId="67" xfId="1" applyNumberFormat="1" applyFont="1" applyFill="1" applyBorder="1" applyAlignment="1" applyProtection="1"/>
    <xf numFmtId="177" fontId="14" fillId="0" borderId="73" xfId="1" applyNumberFormat="1" applyFont="1" applyFill="1" applyBorder="1" applyAlignment="1" applyProtection="1">
      <alignment horizontal="right" shrinkToFit="1"/>
    </xf>
    <xf numFmtId="177" fontId="15" fillId="0" borderId="67" xfId="1" applyNumberFormat="1" applyFont="1" applyFill="1" applyBorder="1" applyAlignment="1" applyProtection="1">
      <protection locked="0"/>
    </xf>
    <xf numFmtId="177" fontId="14" fillId="0" borderId="23" xfId="1" applyNumberFormat="1" applyFont="1" applyFill="1" applyBorder="1" applyAlignment="1" applyProtection="1">
      <alignment horizontal="center"/>
    </xf>
    <xf numFmtId="177" fontId="14" fillId="0" borderId="63" xfId="1" applyNumberFormat="1" applyFont="1" applyFill="1" applyBorder="1" applyAlignment="1" applyProtection="1">
      <alignment shrinkToFit="1"/>
    </xf>
    <xf numFmtId="177" fontId="15" fillId="0" borderId="65" xfId="1" applyNumberFormat="1" applyFont="1" applyFill="1" applyBorder="1" applyAlignment="1" applyProtection="1">
      <alignment horizontal="right" vertical="center" shrinkToFit="1"/>
    </xf>
    <xf numFmtId="177" fontId="15" fillId="0" borderId="5" xfId="1" applyNumberFormat="1" applyFont="1" applyFill="1" applyBorder="1" applyAlignment="1" applyProtection="1">
      <alignment shrinkToFit="1"/>
    </xf>
    <xf numFmtId="177" fontId="15" fillId="0" borderId="83" xfId="1" applyNumberFormat="1" applyFont="1" applyFill="1" applyBorder="1" applyAlignment="1" applyProtection="1"/>
    <xf numFmtId="177" fontId="15" fillId="0" borderId="56" xfId="1" applyNumberFormat="1" applyFont="1" applyFill="1" applyBorder="1" applyAlignment="1" applyProtection="1">
      <alignment shrinkToFit="1"/>
    </xf>
    <xf numFmtId="177" fontId="15" fillId="2" borderId="83" xfId="1" applyNumberFormat="1" applyFont="1" applyFill="1" applyBorder="1" applyAlignment="1" applyProtection="1">
      <protection locked="0"/>
    </xf>
    <xf numFmtId="177" fontId="14" fillId="0" borderId="63" xfId="1" applyNumberFormat="1" applyFont="1" applyFill="1" applyBorder="1" applyAlignment="1" applyProtection="1">
      <alignment horizontal="right" vertical="center" shrinkToFit="1"/>
    </xf>
    <xf numFmtId="177" fontId="14" fillId="0" borderId="63" xfId="1" applyNumberFormat="1" applyFont="1" applyFill="1" applyBorder="1" applyAlignment="1" applyProtection="1">
      <alignment horizontal="right" shrinkToFit="1"/>
    </xf>
    <xf numFmtId="177" fontId="15" fillId="0" borderId="65" xfId="1" applyNumberFormat="1" applyFont="1" applyFill="1" applyBorder="1" applyAlignment="1" applyProtection="1">
      <alignment horizontal="right" shrinkToFit="1"/>
    </xf>
    <xf numFmtId="177" fontId="14" fillId="0" borderId="60" xfId="1" applyNumberFormat="1" applyFont="1" applyFill="1" applyBorder="1" applyAlignment="1" applyProtection="1">
      <alignment horizontal="right"/>
    </xf>
    <xf numFmtId="38" fontId="1" fillId="0" borderId="0" xfId="0" applyNumberFormat="1" applyFont="1"/>
    <xf numFmtId="0" fontId="3" fillId="0" borderId="12" xfId="0" applyFont="1" applyFill="1" applyBorder="1" applyAlignment="1" applyProtection="1">
      <alignment horizontal="left" vertical="center"/>
    </xf>
    <xf numFmtId="38" fontId="12" fillId="0" borderId="10" xfId="1" applyFont="1" applyFill="1" applyBorder="1" applyAlignment="1" applyProtection="1">
      <alignment horizontal="left" vertical="center" wrapText="1"/>
    </xf>
    <xf numFmtId="0" fontId="20" fillId="0" borderId="84" xfId="0" applyFont="1" applyBorder="1" applyAlignment="1">
      <alignment horizontal="center" vertical="center"/>
    </xf>
    <xf numFmtId="14" fontId="20" fillId="0" borderId="20" xfId="0" applyNumberFormat="1" applyFont="1" applyBorder="1" applyAlignment="1">
      <alignment horizontal="center" vertical="center"/>
    </xf>
    <xf numFmtId="0" fontId="20" fillId="0" borderId="20" xfId="0" applyFont="1" applyBorder="1" applyAlignment="1">
      <alignment horizontal="center" vertical="center"/>
    </xf>
    <xf numFmtId="38" fontId="20" fillId="0" borderId="21" xfId="1" applyFont="1" applyBorder="1" applyAlignment="1">
      <alignment horizontal="center" vertical="center"/>
    </xf>
    <xf numFmtId="0" fontId="1" fillId="0" borderId="0" xfId="0" applyFont="1" applyAlignment="1">
      <alignment vertical="center"/>
    </xf>
    <xf numFmtId="0" fontId="24" fillId="0" borderId="3" xfId="0" applyFont="1" applyBorder="1" applyAlignment="1">
      <alignment vertical="center"/>
    </xf>
    <xf numFmtId="0" fontId="24" fillId="0" borderId="85" xfId="0" applyFont="1" applyBorder="1" applyAlignment="1">
      <alignment vertical="center"/>
    </xf>
    <xf numFmtId="0" fontId="24" fillId="0" borderId="31" xfId="0" applyFont="1" applyBorder="1" applyAlignment="1">
      <alignment vertical="center"/>
    </xf>
    <xf numFmtId="38" fontId="25" fillId="0" borderId="86" xfId="1" applyFont="1" applyBorder="1" applyAlignment="1">
      <alignment vertical="center"/>
    </xf>
    <xf numFmtId="38" fontId="25" fillId="0" borderId="87" xfId="1" applyFont="1" applyBorder="1" applyAlignment="1">
      <alignment vertical="center"/>
    </xf>
    <xf numFmtId="0" fontId="14" fillId="0" borderId="0" xfId="1" applyNumberFormat="1" applyFont="1" applyBorder="1" applyAlignment="1" applyProtection="1">
      <alignment vertical="center"/>
    </xf>
    <xf numFmtId="14" fontId="25" fillId="0" borderId="3" xfId="0" applyNumberFormat="1" applyFont="1" applyBorder="1" applyAlignment="1">
      <alignment vertical="center"/>
    </xf>
    <xf numFmtId="14" fontId="25" fillId="0" borderId="31" xfId="0" applyNumberFormat="1" applyFont="1" applyBorder="1" applyAlignment="1">
      <alignment vertical="center"/>
    </xf>
    <xf numFmtId="14" fontId="25" fillId="0" borderId="85" xfId="0" applyNumberFormat="1" applyFont="1" applyBorder="1" applyAlignment="1">
      <alignment vertical="center"/>
    </xf>
    <xf numFmtId="179" fontId="25" fillId="0" borderId="88" xfId="0" applyNumberFormat="1" applyFont="1" applyBorder="1" applyAlignment="1">
      <alignment vertical="center"/>
    </xf>
    <xf numFmtId="179" fontId="25" fillId="0" borderId="89" xfId="0" applyNumberFormat="1" applyFont="1" applyBorder="1" applyAlignment="1">
      <alignment vertical="center"/>
    </xf>
    <xf numFmtId="0" fontId="3" fillId="0" borderId="8" xfId="0" applyFont="1" applyFill="1" applyBorder="1" applyAlignment="1" applyProtection="1">
      <alignment vertical="center"/>
    </xf>
    <xf numFmtId="0" fontId="24" fillId="0" borderId="3" xfId="0" applyFont="1" applyBorder="1" applyAlignment="1">
      <alignment vertical="center" shrinkToFit="1"/>
    </xf>
    <xf numFmtId="14" fontId="0" fillId="0" borderId="0" xfId="0" applyNumberFormat="1"/>
    <xf numFmtId="0" fontId="14" fillId="0" borderId="0" xfId="1" applyNumberFormat="1" applyFont="1" applyFill="1" applyBorder="1" applyAlignment="1" applyProtection="1">
      <alignment vertical="center"/>
    </xf>
    <xf numFmtId="38" fontId="3" fillId="0" borderId="9" xfId="1" applyFont="1" applyFill="1" applyBorder="1" applyAlignment="1" applyProtection="1">
      <alignment vertical="center" wrapText="1" shrinkToFit="1"/>
    </xf>
    <xf numFmtId="0" fontId="3" fillId="0" borderId="7" xfId="0" applyFont="1" applyFill="1" applyBorder="1" applyAlignment="1">
      <alignment vertical="center" wrapText="1" shrinkToFit="1"/>
    </xf>
    <xf numFmtId="0" fontId="0" fillId="0" borderId="10" xfId="0" applyFill="1" applyBorder="1" applyAlignment="1">
      <alignment wrapText="1"/>
    </xf>
    <xf numFmtId="0" fontId="0" fillId="0" borderId="85" xfId="0" applyFont="1" applyBorder="1" applyAlignment="1">
      <alignment vertical="center" shrinkToFit="1"/>
    </xf>
    <xf numFmtId="179" fontId="25" fillId="0" borderId="102" xfId="0" applyNumberFormat="1" applyFont="1" applyBorder="1" applyAlignment="1">
      <alignment vertical="center"/>
    </xf>
    <xf numFmtId="0" fontId="3" fillId="0" borderId="3" xfId="0" applyFont="1" applyBorder="1" applyAlignment="1">
      <alignment vertical="center" shrinkToFit="1"/>
    </xf>
    <xf numFmtId="38" fontId="1" fillId="0" borderId="0" xfId="0" applyNumberFormat="1" applyFont="1" applyAlignment="1">
      <alignment vertical="center"/>
    </xf>
    <xf numFmtId="0" fontId="0" fillId="0" borderId="0" xfId="0" applyFont="1" applyAlignment="1">
      <alignment vertical="center"/>
    </xf>
    <xf numFmtId="0" fontId="14" fillId="0" borderId="71" xfId="1" applyNumberFormat="1" applyFont="1" applyBorder="1" applyAlignment="1" applyProtection="1">
      <alignment horizontal="right" vertical="center"/>
    </xf>
    <xf numFmtId="0" fontId="14" fillId="0" borderId="71" xfId="0" applyFont="1" applyBorder="1" applyAlignment="1" applyProtection="1">
      <alignment horizontal="right" vertical="center"/>
    </xf>
    <xf numFmtId="0" fontId="3" fillId="0" borderId="93" xfId="0" applyFont="1" applyBorder="1" applyAlignment="1" applyProtection="1">
      <alignment horizontal="left" vertical="top" shrinkToFit="1"/>
    </xf>
    <xf numFmtId="0" fontId="3" fillId="0" borderId="17" xfId="0" applyFont="1" applyBorder="1" applyAlignment="1" applyProtection="1">
      <alignment shrinkToFit="1"/>
    </xf>
    <xf numFmtId="0" fontId="3" fillId="0" borderId="8" xfId="0" applyFont="1" applyBorder="1" applyAlignment="1" applyProtection="1">
      <alignment shrinkToFit="1"/>
    </xf>
    <xf numFmtId="38" fontId="3" fillId="0" borderId="1" xfId="1" applyFont="1" applyBorder="1" applyAlignment="1" applyProtection="1">
      <alignment vertical="center" shrinkToFit="1"/>
    </xf>
    <xf numFmtId="0" fontId="3" fillId="0" borderId="94" xfId="1" applyNumberFormat="1" applyFont="1" applyBorder="1" applyAlignment="1" applyProtection="1">
      <alignment vertical="center" shrinkToFit="1"/>
    </xf>
    <xf numFmtId="0" fontId="0" fillId="0" borderId="95" xfId="0" applyBorder="1" applyAlignment="1" applyProtection="1">
      <alignment shrinkToFit="1"/>
    </xf>
    <xf numFmtId="180" fontId="4" fillId="2" borderId="91" xfId="1" applyNumberFormat="1" applyFont="1" applyFill="1" applyBorder="1" applyAlignment="1" applyProtection="1">
      <alignment vertical="center" shrinkToFit="1"/>
      <protection locked="0"/>
    </xf>
    <xf numFmtId="180" fontId="9" fillId="0" borderId="0" xfId="0" applyNumberFormat="1" applyFont="1" applyAlignment="1" applyProtection="1">
      <alignment shrinkToFit="1"/>
      <protection locked="0"/>
    </xf>
    <xf numFmtId="180" fontId="9" fillId="0" borderId="92" xfId="0" applyNumberFormat="1" applyFont="1" applyBorder="1" applyAlignment="1" applyProtection="1">
      <alignment shrinkToFit="1"/>
      <protection locked="0"/>
    </xf>
    <xf numFmtId="180" fontId="9" fillId="0" borderId="45" xfId="0" applyNumberFormat="1" applyFont="1" applyBorder="1" applyAlignment="1" applyProtection="1">
      <alignment shrinkToFit="1"/>
      <protection locked="0"/>
    </xf>
    <xf numFmtId="0" fontId="3" fillId="0" borderId="96" xfId="0" applyFont="1" applyFill="1" applyBorder="1" applyAlignment="1" applyProtection="1">
      <alignment vertical="center"/>
    </xf>
    <xf numFmtId="0" fontId="3" fillId="0" borderId="95"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96" xfId="0" applyFont="1" applyBorder="1" applyAlignment="1" applyProtection="1">
      <alignment vertical="center"/>
    </xf>
    <xf numFmtId="0" fontId="3" fillId="0" borderId="100" xfId="0" applyFont="1" applyBorder="1" applyAlignment="1" applyProtection="1">
      <alignment vertical="center"/>
    </xf>
    <xf numFmtId="0" fontId="10" fillId="2" borderId="5" xfId="0" applyFont="1" applyFill="1" applyBorder="1" applyAlignment="1" applyProtection="1">
      <alignment horizontal="center" vertical="center" shrinkToFit="1"/>
      <protection locked="0"/>
    </xf>
    <xf numFmtId="0" fontId="10" fillId="2" borderId="101"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3"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12"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3" fillId="0" borderId="1" xfId="0" applyFont="1" applyBorder="1" applyAlignment="1" applyProtection="1">
      <alignment shrinkToFit="1"/>
    </xf>
    <xf numFmtId="0" fontId="3" fillId="0" borderId="44" xfId="0" applyFont="1" applyBorder="1" applyAlignment="1" applyProtection="1">
      <alignment shrinkToFit="1"/>
    </xf>
    <xf numFmtId="176" fontId="16" fillId="0" borderId="5" xfId="0" applyNumberFormat="1" applyFont="1" applyFill="1" applyBorder="1" applyAlignment="1" applyProtection="1">
      <alignment horizontal="right" vertical="center" shrinkToFit="1"/>
    </xf>
    <xf numFmtId="176" fontId="16" fillId="0" borderId="0" xfId="0" applyNumberFormat="1" applyFont="1" applyFill="1" applyBorder="1" applyAlignment="1" applyProtection="1">
      <alignment horizontal="right" vertical="center" shrinkToFit="1"/>
    </xf>
    <xf numFmtId="176" fontId="16" fillId="0" borderId="101" xfId="0" applyNumberFormat="1" applyFont="1" applyFill="1" applyBorder="1" applyAlignment="1" applyProtection="1">
      <alignment horizontal="right" vertical="center" shrinkToFit="1"/>
    </xf>
    <xf numFmtId="176" fontId="16" fillId="0" borderId="6" xfId="0" applyNumberFormat="1" applyFont="1" applyFill="1" applyBorder="1" applyAlignment="1" applyProtection="1">
      <alignment horizontal="right" vertical="center" shrinkToFit="1"/>
    </xf>
    <xf numFmtId="176" fontId="16" fillId="0" borderId="45" xfId="0" applyNumberFormat="1" applyFont="1" applyFill="1" applyBorder="1" applyAlignment="1" applyProtection="1">
      <alignment horizontal="right" vertical="center" shrinkToFit="1"/>
    </xf>
    <xf numFmtId="176" fontId="16" fillId="0" borderId="46" xfId="0" applyNumberFormat="1" applyFont="1" applyFill="1" applyBorder="1" applyAlignment="1" applyProtection="1">
      <alignment horizontal="right" vertical="center" shrinkToFit="1"/>
    </xf>
    <xf numFmtId="49" fontId="3" fillId="0" borderId="98" xfId="1" applyNumberFormat="1" applyFont="1" applyBorder="1" applyAlignment="1" applyProtection="1">
      <alignment vertical="center" shrinkToFit="1"/>
    </xf>
    <xf numFmtId="49" fontId="3" fillId="0" borderId="90" xfId="1" applyNumberFormat="1" applyFont="1" applyBorder="1" applyAlignment="1" applyProtection="1">
      <alignment vertical="center" shrinkToFit="1"/>
    </xf>
    <xf numFmtId="38" fontId="6" fillId="0" borderId="99" xfId="1" applyFont="1" applyBorder="1" applyAlignment="1" applyProtection="1">
      <alignment horizontal="left" vertical="center" wrapText="1"/>
    </xf>
    <xf numFmtId="38" fontId="18" fillId="2" borderId="10" xfId="1" applyFont="1" applyFill="1" applyBorder="1" applyAlignment="1" applyProtection="1">
      <alignment horizontal="center" vertical="center" shrinkToFit="1"/>
      <protection locked="0"/>
    </xf>
    <xf numFmtId="38" fontId="17" fillId="2" borderId="7" xfId="1" applyFont="1" applyFill="1" applyBorder="1" applyAlignment="1" applyProtection="1">
      <alignment horizontal="center" vertical="center" shrinkToFit="1"/>
      <protection locked="0"/>
    </xf>
    <xf numFmtId="38" fontId="3" fillId="0" borderId="16" xfId="1" applyFont="1" applyBorder="1" applyAlignment="1" applyProtection="1">
      <alignment vertical="center" shrinkToFit="1"/>
    </xf>
    <xf numFmtId="38" fontId="3" fillId="0" borderId="90" xfId="1" applyFont="1" applyBorder="1" applyAlignment="1" applyProtection="1">
      <alignment vertical="center" shrinkToFit="1"/>
    </xf>
    <xf numFmtId="38" fontId="10" fillId="2" borderId="91" xfId="1" applyFont="1" applyFill="1" applyBorder="1" applyAlignment="1" applyProtection="1">
      <alignment horizontal="center" vertical="center" shrinkToFit="1"/>
      <protection locked="0"/>
    </xf>
    <xf numFmtId="0" fontId="10" fillId="2" borderId="92" xfId="0" applyFont="1" applyFill="1" applyBorder="1" applyAlignment="1" applyProtection="1">
      <alignment horizontal="center" vertical="center" shrinkToFit="1"/>
      <protection locked="0"/>
    </xf>
    <xf numFmtId="38" fontId="10" fillId="2" borderId="5" xfId="1" applyFont="1" applyFill="1" applyBorder="1" applyAlignment="1" applyProtection="1">
      <alignment horizontal="center" vertical="center" shrinkToFit="1"/>
      <protection locked="0"/>
    </xf>
    <xf numFmtId="0" fontId="12" fillId="0" borderId="9"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3" fillId="0" borderId="1"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8" xfId="0" applyFont="1" applyFill="1" applyBorder="1" applyAlignment="1" applyProtection="1">
      <alignment vertical="center"/>
    </xf>
    <xf numFmtId="38" fontId="17" fillId="0" borderId="10" xfId="1" applyFont="1" applyFill="1" applyBorder="1" applyAlignment="1" applyProtection="1">
      <alignment horizontal="center" vertical="center" shrinkToFit="1"/>
    </xf>
    <xf numFmtId="38" fontId="17" fillId="0" borderId="7" xfId="1" applyFont="1" applyFill="1" applyBorder="1" applyAlignment="1" applyProtection="1">
      <alignment horizontal="center" vertical="center" shrinkToFit="1"/>
    </xf>
    <xf numFmtId="178" fontId="16" fillId="0" borderId="10" xfId="0" applyNumberFormat="1" applyFont="1" applyFill="1" applyBorder="1" applyAlignment="1" applyProtection="1">
      <alignment vertical="center" shrinkToFit="1"/>
    </xf>
    <xf numFmtId="178" fontId="16" fillId="0" borderId="7" xfId="0" applyNumberFormat="1" applyFont="1" applyFill="1" applyBorder="1" applyAlignment="1" applyProtection="1">
      <alignment vertical="center" shrinkToFit="1"/>
    </xf>
    <xf numFmtId="38" fontId="12" fillId="0" borderId="9" xfId="1" applyFont="1" applyFill="1" applyBorder="1" applyAlignment="1" applyProtection="1">
      <alignment horizontal="left" vertical="center" wrapText="1"/>
    </xf>
    <xf numFmtId="38" fontId="12" fillId="0" borderId="7" xfId="1" applyFont="1" applyFill="1" applyBorder="1" applyAlignment="1" applyProtection="1">
      <alignment horizontal="left" vertical="center" wrapText="1"/>
    </xf>
    <xf numFmtId="0" fontId="6" fillId="0" borderId="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8" xfId="0" applyFont="1" applyFill="1" applyBorder="1" applyAlignment="1" applyProtection="1">
      <alignment vertical="center"/>
    </xf>
    <xf numFmtId="0" fontId="10" fillId="0" borderId="5"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38" fontId="3" fillId="0" borderId="1" xfId="1" applyFont="1" applyFill="1" applyBorder="1" applyAlignment="1" applyProtection="1">
      <alignment horizontal="left" vertical="center" shrinkToFit="1"/>
    </xf>
    <xf numFmtId="38" fontId="3" fillId="0" borderId="17" xfId="1" applyFont="1" applyFill="1" applyBorder="1" applyAlignment="1" applyProtection="1">
      <alignment horizontal="left" vertical="center" shrinkToFit="1"/>
    </xf>
    <xf numFmtId="38" fontId="3" fillId="0" borderId="8" xfId="1" applyFont="1" applyFill="1" applyBorder="1" applyAlignment="1" applyProtection="1">
      <alignment horizontal="left" vertical="center" shrinkToFit="1"/>
    </xf>
    <xf numFmtId="38" fontId="4" fillId="0" borderId="5" xfId="1" applyNumberFormat="1" applyFont="1" applyFill="1" applyBorder="1" applyAlignment="1" applyProtection="1">
      <alignment horizontal="center" vertical="center" shrinkToFit="1"/>
    </xf>
    <xf numFmtId="38" fontId="4" fillId="0" borderId="0" xfId="1" applyNumberFormat="1" applyFont="1" applyFill="1" applyBorder="1" applyAlignment="1" applyProtection="1">
      <alignment horizontal="center" vertical="center" shrinkToFit="1"/>
    </xf>
    <xf numFmtId="38" fontId="4" fillId="0" borderId="13" xfId="1" applyNumberFormat="1" applyFont="1" applyFill="1" applyBorder="1" applyAlignment="1" applyProtection="1">
      <alignment horizontal="center" vertical="center" shrinkToFit="1"/>
    </xf>
    <xf numFmtId="38" fontId="4" fillId="0" borderId="6" xfId="1" applyNumberFormat="1" applyFont="1" applyFill="1" applyBorder="1" applyAlignment="1" applyProtection="1">
      <alignment horizontal="center" vertical="center" shrinkToFit="1"/>
    </xf>
    <xf numFmtId="38" fontId="4" fillId="0" borderId="45" xfId="1" applyNumberFormat="1" applyFont="1" applyFill="1" applyBorder="1" applyAlignment="1" applyProtection="1">
      <alignment horizontal="center" vertical="center" shrinkToFit="1"/>
    </xf>
    <xf numFmtId="38" fontId="4" fillId="0" borderId="12" xfId="1" applyNumberFormat="1" applyFont="1" applyFill="1" applyBorder="1" applyAlignment="1" applyProtection="1">
      <alignment horizontal="center" vertical="center" shrinkToFit="1"/>
    </xf>
    <xf numFmtId="180" fontId="17" fillId="0" borderId="5" xfId="1" applyNumberFormat="1" applyFont="1" applyFill="1" applyBorder="1" applyAlignment="1" applyProtection="1">
      <alignment vertical="center" shrinkToFit="1"/>
    </xf>
    <xf numFmtId="180" fontId="17" fillId="0" borderId="0" xfId="1" applyNumberFormat="1" applyFont="1" applyFill="1" applyBorder="1" applyAlignment="1" applyProtection="1">
      <alignment vertical="center" shrinkToFit="1"/>
    </xf>
    <xf numFmtId="180" fontId="17" fillId="0" borderId="13" xfId="1" applyNumberFormat="1" applyFont="1" applyFill="1" applyBorder="1" applyAlignment="1" applyProtection="1">
      <alignment vertical="center" shrinkToFit="1"/>
    </xf>
    <xf numFmtId="180" fontId="17" fillId="0" borderId="6" xfId="1" applyNumberFormat="1" applyFont="1" applyFill="1" applyBorder="1" applyAlignment="1" applyProtection="1">
      <alignment vertical="center" shrinkToFit="1"/>
    </xf>
    <xf numFmtId="180" fontId="17" fillId="0" borderId="45" xfId="1" applyNumberFormat="1" applyFont="1" applyFill="1" applyBorder="1" applyAlignment="1" applyProtection="1">
      <alignment vertical="center" shrinkToFit="1"/>
    </xf>
    <xf numFmtId="180" fontId="17" fillId="0" borderId="12" xfId="1" applyNumberFormat="1" applyFont="1" applyFill="1" applyBorder="1" applyAlignment="1" applyProtection="1">
      <alignment vertical="center" shrinkToFit="1"/>
    </xf>
    <xf numFmtId="0" fontId="3" fillId="0" borderId="1" xfId="1" applyNumberFormat="1" applyFont="1" applyFill="1" applyBorder="1" applyAlignment="1" applyProtection="1">
      <alignment vertical="center" shrinkToFit="1"/>
    </xf>
    <xf numFmtId="0" fontId="3" fillId="0" borderId="17" xfId="1" applyNumberFormat="1" applyFont="1" applyFill="1" applyBorder="1" applyAlignment="1" applyProtection="1">
      <alignment vertical="center" shrinkToFit="1"/>
    </xf>
    <xf numFmtId="0" fontId="3" fillId="0" borderId="8" xfId="1" applyNumberFormat="1" applyFont="1" applyFill="1" applyBorder="1" applyAlignment="1" applyProtection="1">
      <alignment vertical="center" shrinkToFit="1"/>
    </xf>
    <xf numFmtId="38" fontId="3" fillId="0" borderId="5" xfId="1" applyFont="1" applyFill="1" applyBorder="1" applyAlignment="1" applyProtection="1">
      <alignment horizontal="right" vertical="center" shrinkToFit="1"/>
    </xf>
    <xf numFmtId="38" fontId="3" fillId="0" borderId="13" xfId="1" applyFont="1" applyFill="1" applyBorder="1" applyAlignment="1" applyProtection="1">
      <alignment horizontal="right" vertical="center" shrinkToFit="1"/>
    </xf>
    <xf numFmtId="38" fontId="3" fillId="0" borderId="6" xfId="1" applyFont="1" applyFill="1" applyBorder="1" applyAlignment="1" applyProtection="1">
      <alignment horizontal="right" vertical="center" shrinkToFit="1"/>
    </xf>
    <xf numFmtId="38" fontId="3" fillId="0" borderId="12" xfId="1" applyFont="1" applyFill="1" applyBorder="1" applyAlignment="1" applyProtection="1">
      <alignment horizontal="right" vertical="center" shrinkToFit="1"/>
    </xf>
    <xf numFmtId="0" fontId="10" fillId="0" borderId="10"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3" fillId="0" borderId="9" xfId="0" applyFont="1" applyFill="1" applyBorder="1" applyAlignment="1" applyProtection="1">
      <alignment vertical="center" wrapText="1"/>
    </xf>
    <xf numFmtId="0" fontId="13" fillId="0" borderId="7" xfId="0" applyFont="1" applyFill="1" applyBorder="1" applyAlignment="1" applyProtection="1">
      <alignment vertical="center" wrapText="1"/>
    </xf>
    <xf numFmtId="49" fontId="21" fillId="0" borderId="70" xfId="1" applyNumberFormat="1" applyFont="1" applyFill="1" applyBorder="1" applyAlignment="1" applyProtection="1">
      <alignment horizontal="distributed" vertical="center"/>
    </xf>
    <xf numFmtId="49" fontId="21" fillId="0" borderId="11" xfId="1" applyNumberFormat="1" applyFont="1" applyFill="1" applyBorder="1" applyAlignment="1" applyProtection="1">
      <alignment horizontal="distributed" vertical="center"/>
    </xf>
    <xf numFmtId="0" fontId="3" fillId="0" borderId="9" xfId="0" applyFont="1" applyFill="1" applyBorder="1" applyAlignment="1" applyProtection="1">
      <alignment vertical="center" wrapText="1"/>
    </xf>
    <xf numFmtId="0" fontId="3" fillId="0" borderId="7" xfId="0" applyFont="1" applyFill="1" applyBorder="1" applyAlignment="1" applyProtection="1">
      <alignment vertical="center"/>
    </xf>
    <xf numFmtId="38" fontId="3" fillId="0" borderId="9" xfId="1" applyFont="1" applyFill="1" applyBorder="1" applyAlignment="1" applyProtection="1">
      <alignment vertical="center" wrapText="1"/>
    </xf>
    <xf numFmtId="38" fontId="3" fillId="0" borderId="10" xfId="1" applyFont="1" applyFill="1" applyBorder="1" applyAlignment="1" applyProtection="1">
      <alignment vertical="center" wrapText="1"/>
    </xf>
    <xf numFmtId="38" fontId="3" fillId="0" borderId="1" xfId="1" applyFont="1" applyFill="1" applyBorder="1" applyAlignment="1" applyProtection="1">
      <alignment horizontal="right" vertical="center" shrinkToFit="1"/>
    </xf>
    <xf numFmtId="38" fontId="3" fillId="0" borderId="8" xfId="1" applyFont="1" applyFill="1" applyBorder="1" applyAlignment="1" applyProtection="1">
      <alignment horizontal="right" vertical="center" shrinkToFit="1"/>
    </xf>
    <xf numFmtId="38" fontId="3" fillId="0" borderId="1" xfId="1" applyFont="1" applyFill="1" applyBorder="1" applyAlignment="1" applyProtection="1">
      <alignment horizontal="right" vertical="center" wrapText="1" shrinkToFit="1"/>
    </xf>
    <xf numFmtId="38" fontId="3" fillId="0" borderId="8" xfId="1" applyFont="1" applyFill="1" applyBorder="1" applyAlignment="1" applyProtection="1">
      <alignment horizontal="right" vertical="center" wrapText="1" shrinkToFit="1"/>
    </xf>
    <xf numFmtId="38" fontId="3" fillId="0" borderId="6" xfId="1" applyFont="1" applyFill="1" applyBorder="1" applyAlignment="1" applyProtection="1">
      <alignment horizontal="right" vertical="center" wrapText="1" shrinkToFit="1"/>
    </xf>
    <xf numFmtId="38" fontId="3" fillId="0" borderId="12" xfId="1" applyFont="1" applyFill="1" applyBorder="1" applyAlignment="1" applyProtection="1">
      <alignment horizontal="right" vertical="center" wrapText="1" shrinkToFit="1"/>
    </xf>
    <xf numFmtId="0" fontId="0" fillId="0" borderId="7" xfId="0" applyFill="1" applyBorder="1" applyAlignment="1">
      <alignment vertical="center" wrapText="1"/>
    </xf>
    <xf numFmtId="38" fontId="3" fillId="0" borderId="9" xfId="1" applyFont="1" applyFill="1" applyBorder="1" applyAlignment="1" applyProtection="1">
      <alignment vertical="center" wrapText="1" shrinkToFit="1"/>
    </xf>
    <xf numFmtId="38" fontId="3" fillId="0" borderId="7" xfId="1" applyFont="1" applyFill="1" applyBorder="1" applyAlignment="1" applyProtection="1">
      <alignment vertical="center" wrapText="1" shrinkToFit="1"/>
    </xf>
    <xf numFmtId="38" fontId="6" fillId="0" borderId="9" xfId="1" applyFont="1" applyFill="1" applyBorder="1" applyAlignment="1" applyProtection="1">
      <alignment vertical="center" wrapText="1"/>
    </xf>
    <xf numFmtId="38" fontId="6" fillId="0" borderId="10" xfId="1" applyFont="1" applyFill="1" applyBorder="1" applyAlignment="1" applyProtection="1">
      <alignment vertical="center" wrapText="1"/>
    </xf>
    <xf numFmtId="38" fontId="3" fillId="0" borderId="7" xfId="1"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45" xfId="0" applyFont="1" applyFill="1" applyBorder="1" applyAlignment="1" applyProtection="1">
      <alignment horizontal="center" vertical="center"/>
    </xf>
    <xf numFmtId="0" fontId="10" fillId="0" borderId="5" xfId="1" applyNumberFormat="1" applyFont="1" applyFill="1" applyBorder="1" applyAlignment="1" applyProtection="1">
      <alignment horizontal="center" vertical="center" shrinkToFit="1"/>
    </xf>
    <xf numFmtId="0" fontId="10" fillId="0" borderId="0" xfId="1" applyNumberFormat="1" applyFont="1" applyFill="1" applyBorder="1" applyAlignment="1" applyProtection="1">
      <alignment horizontal="center" vertical="center" shrinkToFit="1"/>
    </xf>
    <xf numFmtId="0" fontId="10" fillId="0" borderId="13" xfId="1" applyNumberFormat="1" applyFont="1" applyFill="1" applyBorder="1" applyAlignment="1" applyProtection="1">
      <alignment horizontal="center" vertical="center" shrinkToFit="1"/>
    </xf>
    <xf numFmtId="0" fontId="10" fillId="0" borderId="6" xfId="1" applyNumberFormat="1" applyFont="1" applyFill="1" applyBorder="1" applyAlignment="1" applyProtection="1">
      <alignment horizontal="center" vertical="center" shrinkToFit="1"/>
    </xf>
    <xf numFmtId="0" fontId="10" fillId="0" borderId="45" xfId="1" applyNumberFormat="1" applyFont="1" applyFill="1" applyBorder="1" applyAlignment="1" applyProtection="1">
      <alignment horizontal="center" vertical="center" shrinkToFit="1"/>
    </xf>
    <xf numFmtId="0" fontId="10" fillId="0" borderId="12" xfId="1" applyNumberFormat="1" applyFont="1" applyFill="1" applyBorder="1" applyAlignment="1" applyProtection="1">
      <alignment horizontal="center" vertical="center" shrinkToFit="1"/>
    </xf>
    <xf numFmtId="38" fontId="3" fillId="0" borderId="70" xfId="1" applyFont="1" applyFill="1" applyBorder="1" applyAlignment="1" applyProtection="1">
      <alignment horizontal="center" vertical="center"/>
    </xf>
    <xf numFmtId="38" fontId="3" fillId="0" borderId="69" xfId="1" applyFont="1" applyFill="1" applyBorder="1" applyAlignment="1" applyProtection="1">
      <alignment horizontal="center" vertical="center"/>
    </xf>
    <xf numFmtId="0" fontId="22" fillId="0" borderId="45" xfId="1" applyNumberFormat="1" applyFont="1" applyFill="1" applyBorder="1" applyAlignment="1" applyProtection="1">
      <alignment vertical="center"/>
    </xf>
    <xf numFmtId="0" fontId="3" fillId="0" borderId="1"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4" fillId="0" borderId="5"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45"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9" fillId="0" borderId="7" xfId="0" applyFont="1" applyFill="1" applyBorder="1" applyAlignment="1">
      <alignment vertical="center" wrapText="1" shrinkToFit="1"/>
    </xf>
    <xf numFmtId="38" fontId="6" fillId="0" borderId="9" xfId="1" applyFont="1" applyFill="1" applyBorder="1" applyAlignment="1" applyProtection="1">
      <alignment vertical="center" wrapText="1" shrinkToFit="1"/>
    </xf>
    <xf numFmtId="0" fontId="6" fillId="0" borderId="7" xfId="0" applyFont="1" applyFill="1" applyBorder="1" applyAlignment="1">
      <alignment vertical="center" wrapText="1" shrinkToFit="1"/>
    </xf>
    <xf numFmtId="38" fontId="3" fillId="0" borderId="7" xfId="1" applyFont="1" applyFill="1" applyBorder="1" applyAlignment="1" applyProtection="1">
      <alignment vertical="center" shrinkToFit="1"/>
    </xf>
    <xf numFmtId="38" fontId="3" fillId="0" borderId="1" xfId="1"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38" fontId="3" fillId="0" borderId="1" xfId="1" applyFont="1" applyFill="1" applyBorder="1" applyAlignment="1" applyProtection="1">
      <alignment horizontal="left" vertical="center" wrapText="1"/>
    </xf>
    <xf numFmtId="38" fontId="3" fillId="0" borderId="8" xfId="1" applyFont="1" applyFill="1" applyBorder="1" applyAlignment="1" applyProtection="1">
      <alignment horizontal="left" vertical="center" wrapText="1"/>
    </xf>
    <xf numFmtId="38" fontId="3" fillId="0" borderId="6" xfId="1" applyFont="1" applyFill="1" applyBorder="1" applyAlignment="1" applyProtection="1">
      <alignment horizontal="left" vertical="center" wrapText="1"/>
    </xf>
    <xf numFmtId="38" fontId="3" fillId="0" borderId="12" xfId="1" applyFont="1" applyFill="1" applyBorder="1" applyAlignment="1" applyProtection="1">
      <alignment horizontal="left" vertical="center" wrapText="1"/>
    </xf>
    <xf numFmtId="0" fontId="0" fillId="0" borderId="10" xfId="0" applyFill="1" applyBorder="1" applyAlignment="1">
      <alignment vertical="center" wrapText="1"/>
    </xf>
    <xf numFmtId="38" fontId="3" fillId="0" borderId="9" xfId="1" applyFont="1" applyFill="1" applyBorder="1" applyAlignment="1" applyProtection="1">
      <alignment wrapText="1" shrinkToFit="1"/>
    </xf>
    <xf numFmtId="38" fontId="3" fillId="0" borderId="7" xfId="1" applyFont="1" applyFill="1" applyBorder="1" applyAlignment="1" applyProtection="1">
      <alignment wrapText="1" shrinkToFit="1"/>
    </xf>
    <xf numFmtId="55" fontId="14" fillId="0" borderId="45" xfId="1" applyNumberFormat="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3" fillId="0" borderId="8" xfId="1" applyFont="1" applyFill="1" applyBorder="1" applyAlignment="1" applyProtection="1">
      <alignment horizontal="right" vertical="center"/>
    </xf>
    <xf numFmtId="38" fontId="3" fillId="0" borderId="6" xfId="1" applyFont="1" applyFill="1" applyBorder="1" applyAlignment="1" applyProtection="1">
      <alignment horizontal="right" vertical="center"/>
    </xf>
    <xf numFmtId="38" fontId="3" fillId="0" borderId="12" xfId="1" applyFont="1" applyFill="1" applyBorder="1" applyAlignment="1" applyProtection="1">
      <alignment horizontal="right" vertical="center"/>
    </xf>
    <xf numFmtId="0" fontId="9" fillId="0" borderId="69" xfId="0" applyFont="1" applyFill="1" applyBorder="1" applyAlignment="1" applyProtection="1">
      <alignment horizontal="center" vertical="center"/>
    </xf>
    <xf numFmtId="38" fontId="3" fillId="0" borderId="9" xfId="1" applyFont="1" applyFill="1" applyBorder="1" applyAlignment="1" applyProtection="1">
      <alignment wrapText="1"/>
    </xf>
    <xf numFmtId="38" fontId="3" fillId="0" borderId="10" xfId="1" applyFont="1" applyFill="1" applyBorder="1" applyAlignment="1" applyProtection="1">
      <alignment wrapText="1"/>
    </xf>
    <xf numFmtId="38" fontId="3" fillId="0" borderId="9" xfId="1" applyFont="1" applyFill="1" applyBorder="1" applyAlignment="1" applyProtection="1">
      <alignment vertical="top" wrapText="1"/>
    </xf>
    <xf numFmtId="38" fontId="3" fillId="0" borderId="10" xfId="1" applyFont="1" applyFill="1" applyBorder="1" applyAlignment="1" applyProtection="1">
      <alignment vertical="top" wrapText="1"/>
    </xf>
    <xf numFmtId="38" fontId="3" fillId="0" borderId="7" xfId="1" applyFont="1" applyFill="1" applyBorder="1" applyAlignment="1" applyProtection="1">
      <alignment vertical="center"/>
    </xf>
    <xf numFmtId="38" fontId="23" fillId="0" borderId="9" xfId="1" applyFont="1" applyFill="1" applyBorder="1" applyAlignment="1" applyProtection="1">
      <alignment horizontal="left" vertical="center" wrapText="1"/>
    </xf>
    <xf numFmtId="38" fontId="23" fillId="0" borderId="7" xfId="1" applyFont="1" applyFill="1" applyBorder="1" applyAlignment="1" applyProtection="1">
      <alignment horizontal="left" vertical="center" wrapText="1"/>
    </xf>
    <xf numFmtId="0" fontId="9" fillId="0" borderId="7" xfId="0" applyFont="1" applyFill="1" applyBorder="1" applyAlignment="1">
      <alignment wrapText="1" shrinkToFit="1"/>
    </xf>
    <xf numFmtId="0" fontId="0" fillId="0" borderId="7" xfId="0" applyFill="1" applyBorder="1" applyAlignment="1">
      <alignment wrapText="1"/>
    </xf>
    <xf numFmtId="38" fontId="3" fillId="0" borderId="8" xfId="1" applyFont="1" applyFill="1" applyBorder="1" applyAlignment="1" applyProtection="1">
      <alignment horizontal="center" vertical="center" shrinkToFit="1"/>
    </xf>
    <xf numFmtId="38" fontId="3" fillId="0" borderId="12" xfId="1" applyFont="1" applyFill="1" applyBorder="1" applyAlignment="1" applyProtection="1">
      <alignment horizontal="center" vertical="center" shrinkToFit="1"/>
    </xf>
    <xf numFmtId="0" fontId="0" fillId="0" borderId="10" xfId="0" applyFill="1" applyBorder="1" applyAlignment="1">
      <alignment wrapText="1"/>
    </xf>
    <xf numFmtId="38" fontId="3" fillId="0" borderId="10" xfId="1" applyFont="1" applyFill="1" applyBorder="1" applyAlignment="1" applyProtection="1"/>
    <xf numFmtId="38" fontId="3" fillId="0" borderId="7" xfId="1" applyFont="1" applyFill="1" applyBorder="1" applyAlignment="1" applyProtection="1">
      <alignment vertical="top" wrapText="1"/>
    </xf>
    <xf numFmtId="38" fontId="6" fillId="0" borderId="1" xfId="1" applyFont="1" applyFill="1" applyBorder="1" applyAlignment="1" applyProtection="1">
      <alignment horizontal="right" vertical="center" wrapText="1"/>
    </xf>
    <xf numFmtId="38" fontId="6" fillId="0" borderId="8" xfId="1" applyFont="1" applyFill="1" applyBorder="1" applyAlignment="1" applyProtection="1">
      <alignment horizontal="right" vertical="center" wrapText="1"/>
    </xf>
    <xf numFmtId="38" fontId="6" fillId="0" borderId="6" xfId="1" applyFont="1" applyFill="1" applyBorder="1" applyAlignment="1" applyProtection="1">
      <alignment horizontal="right" vertical="center" wrapText="1"/>
    </xf>
    <xf numFmtId="38" fontId="6" fillId="0" borderId="12" xfId="1" applyFont="1" applyFill="1" applyBorder="1" applyAlignment="1" applyProtection="1">
      <alignment horizontal="right" vertical="center" wrapText="1"/>
    </xf>
    <xf numFmtId="38" fontId="3" fillId="0" borderId="5" xfId="1" applyFont="1" applyFill="1" applyBorder="1" applyAlignment="1" applyProtection="1">
      <alignment horizontal="right" vertical="center" wrapText="1" shrinkToFit="1"/>
    </xf>
    <xf numFmtId="38" fontId="13" fillId="0" borderId="9" xfId="1" applyFont="1" applyFill="1" applyBorder="1" applyAlignment="1" applyProtection="1">
      <alignment horizontal="left" vertical="center" wrapText="1"/>
    </xf>
    <xf numFmtId="38" fontId="13" fillId="0" borderId="7" xfId="1" applyFont="1" applyFill="1" applyBorder="1" applyAlignment="1" applyProtection="1">
      <alignment horizontal="left" vertical="center" wrapText="1"/>
    </xf>
    <xf numFmtId="0" fontId="3" fillId="0" borderId="9" xfId="0" applyFont="1" applyFill="1" applyBorder="1" applyAlignment="1" applyProtection="1">
      <alignment wrapText="1"/>
    </xf>
    <xf numFmtId="0" fontId="3" fillId="0" borderId="7" xfId="0" applyFont="1" applyFill="1" applyBorder="1" applyAlignment="1" applyProtection="1">
      <alignment wrapText="1"/>
    </xf>
    <xf numFmtId="0" fontId="0" fillId="0" borderId="10" xfId="0" applyFill="1" applyBorder="1" applyAlignment="1">
      <alignment vertical="top" wrapText="1"/>
    </xf>
    <xf numFmtId="38" fontId="3" fillId="0" borderId="5" xfId="1" applyFont="1" applyFill="1" applyBorder="1" applyAlignment="1" applyProtection="1">
      <alignment horizontal="right" vertical="center" wrapText="1"/>
    </xf>
    <xf numFmtId="38" fontId="3" fillId="0" borderId="13" xfId="1" applyFont="1" applyFill="1" applyBorder="1" applyAlignment="1" applyProtection="1">
      <alignment horizontal="right" vertical="center" wrapText="1"/>
    </xf>
    <xf numFmtId="38" fontId="3" fillId="0" borderId="6" xfId="1" applyFont="1" applyFill="1" applyBorder="1" applyAlignment="1" applyProtection="1">
      <alignment horizontal="right" vertical="center" wrapText="1"/>
    </xf>
    <xf numFmtId="38" fontId="3" fillId="0" borderId="12" xfId="1" applyFont="1" applyFill="1" applyBorder="1" applyAlignment="1" applyProtection="1">
      <alignment horizontal="right" vertical="center" wrapText="1"/>
    </xf>
    <xf numFmtId="0" fontId="9" fillId="0" borderId="10" xfId="0" applyFont="1" applyFill="1" applyBorder="1" applyAlignment="1"/>
    <xf numFmtId="0" fontId="0" fillId="0" borderId="7" xfId="0" applyFill="1" applyBorder="1" applyAlignment="1">
      <alignment vertical="top" wrapText="1"/>
    </xf>
    <xf numFmtId="38" fontId="3" fillId="0" borderId="13" xfId="1" applyFont="1" applyFill="1" applyBorder="1" applyAlignment="1" applyProtection="1">
      <alignment horizontal="right" vertical="center" wrapText="1" shrinkToFit="1"/>
    </xf>
    <xf numFmtId="0" fontId="6" fillId="0" borderId="9"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cellXfs>
  <cellStyles count="4">
    <cellStyle name="パーセント 2" xfId="3"/>
    <cellStyle name="桁区切り" xfId="1" builtinId="6"/>
    <cellStyle name="標準" xfId="0" builtinId="0"/>
    <cellStyle name="未定義" xfId="2"/>
  </cellStyles>
  <dxfs count="6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152400</xdr:rowOff>
    </xdr:from>
    <xdr:to>
      <xdr:col>4</xdr:col>
      <xdr:colOff>9525</xdr:colOff>
      <xdr:row>26</xdr:row>
      <xdr:rowOff>95250</xdr:rowOff>
    </xdr:to>
    <xdr:grpSp>
      <xdr:nvGrpSpPr>
        <xdr:cNvPr id="2" name="グループ化 1"/>
        <xdr:cNvGrpSpPr/>
      </xdr:nvGrpSpPr>
      <xdr:grpSpPr>
        <a:xfrm>
          <a:off x="19050" y="152400"/>
          <a:ext cx="7748058" cy="4536017"/>
          <a:chOff x="19050" y="152400"/>
          <a:chExt cx="7743825" cy="4572000"/>
        </a:xfrm>
      </xdr:grpSpPr>
      <xdr:sp macro="" textlink="">
        <xdr:nvSpPr>
          <xdr:cNvPr id="1062" name="WordArt 38"/>
          <xdr:cNvSpPr>
            <a:spLocks noChangeArrowheads="1" noChangeShapeType="1" noTextEdit="1"/>
          </xdr:cNvSpPr>
        </xdr:nvSpPr>
        <xdr:spPr bwMode="auto">
          <a:xfrm>
            <a:off x="1657350" y="152400"/>
            <a:ext cx="5086350" cy="13144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4400" kern="10" spc="0">
                <a:ln w="15875">
                  <a:solidFill>
                    <a:srgbClr val="000000"/>
                  </a:solidFill>
                  <a:round/>
                  <a:headEnd/>
                  <a:tailEnd/>
                </a:ln>
                <a:solidFill>
                  <a:srgbClr val="FFFFFF"/>
                </a:solidFill>
                <a:effectLst/>
                <a:latin typeface="ＭＳ Ｐゴシック" panose="020B0600070205080204" pitchFamily="50" charset="-128"/>
                <a:ea typeface="ＭＳ Ｐゴシック" panose="020B0600070205080204" pitchFamily="50" charset="-128"/>
              </a:rPr>
              <a:t>福島県折込部数表</a:t>
            </a:r>
          </a:p>
        </xdr:txBody>
      </xdr:sp>
      <xdr:sp macro="" textlink="">
        <xdr:nvSpPr>
          <xdr:cNvPr id="1063" name="Text Box 39"/>
          <xdr:cNvSpPr txBox="1">
            <a:spLocks noChangeArrowheads="1"/>
          </xdr:cNvSpPr>
        </xdr:nvSpPr>
        <xdr:spPr bwMode="auto">
          <a:xfrm>
            <a:off x="2266950" y="1752600"/>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新聞銘柄別</a:t>
            </a:r>
          </a:p>
        </xdr:txBody>
      </xdr:sp>
      <xdr:sp macro="" textlink="">
        <xdr:nvSpPr>
          <xdr:cNvPr id="1064" name="Text Box 40"/>
          <xdr:cNvSpPr txBox="1">
            <a:spLocks noChangeArrowheads="1"/>
          </xdr:cNvSpPr>
        </xdr:nvSpPr>
        <xdr:spPr bwMode="auto">
          <a:xfrm>
            <a:off x="2266950" y="2486025"/>
            <a:ext cx="3876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64008" tIns="41148" rIns="64008" bIns="0" anchor="t" upright="1"/>
          <a:lstStyle/>
          <a:p>
            <a:pPr algn="ctr" rtl="0">
              <a:defRPr sz="1000"/>
            </a:pPr>
            <a:r>
              <a:rPr lang="ja-JP" altLang="en-US" sz="3600" b="0" i="0" u="none" strike="noStrike" baseline="0">
                <a:solidFill>
                  <a:srgbClr val="000000"/>
                </a:solidFill>
                <a:latin typeface="ＭＳ Ｐゴシック"/>
                <a:ea typeface="ＭＳ Ｐゴシック"/>
              </a:rPr>
              <a:t>201</a:t>
            </a:r>
            <a:r>
              <a:rPr lang="en-US" altLang="ja-JP" sz="3600" b="0" i="0" u="none" strike="noStrike" baseline="0">
                <a:solidFill>
                  <a:srgbClr val="000000"/>
                </a:solidFill>
                <a:latin typeface="ＭＳ Ｐゴシック"/>
                <a:ea typeface="ＭＳ Ｐゴシック"/>
              </a:rPr>
              <a:t>9</a:t>
            </a:r>
            <a:r>
              <a:rPr lang="ja-JP" altLang="en-US" sz="3600" b="0" i="0" u="none" strike="noStrike" baseline="0">
                <a:solidFill>
                  <a:srgbClr val="000000"/>
                </a:solidFill>
                <a:latin typeface="ＭＳ Ｐゴシック"/>
                <a:ea typeface="ＭＳ Ｐゴシック"/>
              </a:rPr>
              <a:t>.</a:t>
            </a:r>
            <a:r>
              <a:rPr lang="en-US" altLang="ja-JP" sz="3600" b="0" i="0" u="none" strike="noStrike" baseline="0">
                <a:solidFill>
                  <a:srgbClr val="000000"/>
                </a:solidFill>
                <a:latin typeface="ＭＳ Ｐゴシック"/>
                <a:ea typeface="ＭＳ Ｐゴシック"/>
              </a:rPr>
              <a:t>10</a:t>
            </a:r>
            <a:r>
              <a:rPr lang="ja-JP" altLang="en-US" sz="3600" b="0" i="0" u="none" strike="noStrike" baseline="0">
                <a:solidFill>
                  <a:srgbClr val="000000"/>
                </a:solidFill>
                <a:latin typeface="ＭＳ Ｐゴシック"/>
                <a:ea typeface="ＭＳ Ｐゴシック"/>
              </a:rPr>
              <a:t>月版</a:t>
            </a:r>
          </a:p>
        </xdr:txBody>
      </xdr:sp>
      <xdr:sp macro="" textlink="">
        <xdr:nvSpPr>
          <xdr:cNvPr id="1065" name="Text Box 41"/>
          <xdr:cNvSpPr txBox="1">
            <a:spLocks noChangeArrowheads="1"/>
          </xdr:cNvSpPr>
        </xdr:nvSpPr>
        <xdr:spPr bwMode="auto">
          <a:xfrm>
            <a:off x="19050" y="4448175"/>
            <a:ext cx="1657350" cy="276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defRPr sz="1000"/>
            </a:pPr>
            <a:r>
              <a:rPr lang="ja-JP" altLang="en-US" sz="1800" b="0" i="0" u="none" strike="noStrike" baseline="0">
                <a:solidFill>
                  <a:srgbClr val="000000"/>
                </a:solidFill>
                <a:latin typeface="ＭＳ Ｐゴシック"/>
                <a:ea typeface="ＭＳ Ｐゴシック"/>
              </a:rPr>
              <a:t>改訂履歴</a:t>
            </a:r>
          </a:p>
        </xdr:txBody>
      </xdr:sp>
      <xdr:sp macro="" textlink="">
        <xdr:nvSpPr>
          <xdr:cNvPr id="1069" name="Text Box 45"/>
          <xdr:cNvSpPr txBox="1">
            <a:spLocks noChangeArrowheads="1"/>
          </xdr:cNvSpPr>
        </xdr:nvSpPr>
        <xdr:spPr bwMode="auto">
          <a:xfrm>
            <a:off x="647700" y="3267075"/>
            <a:ext cx="7115175" cy="962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※この部数表は、新聞販売店の責任において申告された部数を基に作成しています。</a:t>
            </a:r>
          </a:p>
          <a:p>
            <a:pPr algn="l" rtl="0">
              <a:lnSpc>
                <a:spcPts val="1600"/>
              </a:lnSpc>
              <a:defRPr sz="1000"/>
            </a:pPr>
            <a:r>
              <a:rPr lang="ja-JP" altLang="en-US" sz="1400" b="1" i="0" u="none" strike="noStrike" baseline="0">
                <a:solidFill>
                  <a:srgbClr val="000000"/>
                </a:solidFill>
                <a:latin typeface="ＭＳ Ｐゴシック"/>
                <a:ea typeface="ＭＳ Ｐゴシック"/>
              </a:rPr>
              <a:t>※この部数表は、「福島県折込三社会共通部数表」です。</a:t>
            </a:r>
          </a:p>
          <a:p>
            <a:pPr algn="l" rtl="0">
              <a:lnSpc>
                <a:spcPts val="1600"/>
              </a:lnSpc>
              <a:defRPr sz="1000"/>
            </a:pPr>
            <a:r>
              <a:rPr lang="ja-JP" altLang="en-US" sz="1400" b="1" i="0" u="none" strike="noStrike" baseline="0">
                <a:solidFill>
                  <a:srgbClr val="000000"/>
                </a:solidFill>
                <a:latin typeface="ＭＳ Ｐゴシック"/>
                <a:ea typeface="ＭＳ Ｐゴシック"/>
              </a:rPr>
              <a:t>※なお、銘柄指定・地域指定は完全にはできませんので、ご了承下さい。</a:t>
            </a:r>
          </a:p>
        </xdr:txBody>
      </xdr:sp>
    </xdr:grpSp>
    <xdr:clientData/>
  </xdr:twoCellAnchor>
  <xdr:twoCellAnchor>
    <xdr:from>
      <xdr:col>3</xdr:col>
      <xdr:colOff>3038475</xdr:colOff>
      <xdr:row>56</xdr:row>
      <xdr:rowOff>85725</xdr:rowOff>
    </xdr:from>
    <xdr:to>
      <xdr:col>5</xdr:col>
      <xdr:colOff>274443</xdr:colOff>
      <xdr:row>65</xdr:row>
      <xdr:rowOff>28519</xdr:rowOff>
    </xdr:to>
    <xdr:grpSp>
      <xdr:nvGrpSpPr>
        <xdr:cNvPr id="12" name="グループ化 11"/>
        <xdr:cNvGrpSpPr/>
      </xdr:nvGrpSpPr>
      <xdr:grpSpPr>
        <a:xfrm>
          <a:off x="5874808" y="11558058"/>
          <a:ext cx="2908635" cy="1466794"/>
          <a:chOff x="5919790" y="12428598"/>
          <a:chExt cx="2912040" cy="1682142"/>
        </a:xfrm>
      </xdr:grpSpPr>
      <xdr:sp macro="" textlink="">
        <xdr:nvSpPr>
          <xdr:cNvPr id="13" name="Text Box 15"/>
          <xdr:cNvSpPr txBox="1">
            <a:spLocks noChangeArrowheads="1"/>
          </xdr:cNvSpPr>
        </xdr:nvSpPr>
        <xdr:spPr bwMode="auto">
          <a:xfrm>
            <a:off x="5919790" y="13039032"/>
            <a:ext cx="2912040" cy="10717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□郡山本社　TEL(024)944-8400／FAX(024)944-9980</a:t>
            </a:r>
          </a:p>
          <a:p>
            <a:pPr algn="l" rtl="0">
              <a:defRPr sz="1000"/>
            </a:pPr>
            <a:r>
              <a:rPr lang="ja-JP" altLang="en-US" sz="800" b="0" i="0" u="none" strike="noStrike" baseline="0">
                <a:solidFill>
                  <a:srgbClr val="000000"/>
                </a:solidFill>
                <a:latin typeface="ＭＳ ゴシック"/>
                <a:ea typeface="ＭＳ ゴシック"/>
              </a:rPr>
              <a:t>□福島支社　TEL(024)594-2155／FAX(024)594-2156</a:t>
            </a:r>
          </a:p>
          <a:p>
            <a:pPr algn="l" rtl="0">
              <a:defRPr sz="1000"/>
            </a:pPr>
            <a:r>
              <a:rPr lang="ja-JP" altLang="en-US" sz="800" b="0" i="0" u="none" strike="noStrike" baseline="0">
                <a:solidFill>
                  <a:srgbClr val="000000"/>
                </a:solidFill>
                <a:latin typeface="ＭＳ ゴシック"/>
                <a:ea typeface="ＭＳ ゴシック"/>
              </a:rPr>
              <a:t>□いわき　　TEL(0246)24-2500／FAX(0246)24-2504</a:t>
            </a:r>
          </a:p>
          <a:p>
            <a:pPr algn="l" rtl="0">
              <a:defRPr sz="1000"/>
            </a:pPr>
            <a:r>
              <a:rPr lang="ja-JP" altLang="en-US" sz="800" b="0" i="0" u="none" strike="noStrike" baseline="0">
                <a:solidFill>
                  <a:srgbClr val="000000"/>
                </a:solidFill>
                <a:latin typeface="ＭＳ ゴシック"/>
                <a:ea typeface="ＭＳ ゴシック"/>
              </a:rPr>
              <a:t>□会津若松　TEL(0242)22-6300／FAX(0242)22-6302</a:t>
            </a:r>
          </a:p>
          <a:p>
            <a:pPr algn="l" rtl="0">
              <a:lnSpc>
                <a:spcPts val="900"/>
              </a:lnSpc>
              <a:defRPr sz="1000"/>
            </a:pPr>
            <a:r>
              <a:rPr lang="ja-JP" altLang="en-US" sz="800" b="0" i="0" u="none" strike="noStrike" baseline="0">
                <a:solidFill>
                  <a:srgbClr val="000000"/>
                </a:solidFill>
                <a:latin typeface="ＭＳ ゴシック"/>
                <a:ea typeface="ＭＳ ゴシック"/>
              </a:rPr>
              <a:t>□仙台　　　TEL(022)217-6766／FAX(022)721-5580</a:t>
            </a:r>
          </a:p>
        </xdr:txBody>
      </xdr:sp>
      <xdr:pic>
        <xdr:nvPicPr>
          <xdr:cNvPr id="14" name="図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276" y="12428598"/>
            <a:ext cx="1474994" cy="570613"/>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tabSelected="1" zoomScale="90" zoomScaleNormal="90" zoomScaleSheetLayoutView="85" workbookViewId="0">
      <selection activeCell="B30" sqref="B30"/>
    </sheetView>
  </sheetViews>
  <sheetFormatPr defaultRowHeight="13.5" x14ac:dyDescent="0.15"/>
  <cols>
    <col min="1" max="1" width="10.375" style="211" customWidth="1"/>
    <col min="2" max="2" width="11.625" style="211" customWidth="1"/>
    <col min="3" max="3" width="15.125" style="211" customWidth="1"/>
    <col min="4" max="4" width="64.625" style="211" customWidth="1"/>
    <col min="5" max="5" width="9.875" style="241" bestFit="1" customWidth="1"/>
    <col min="6" max="16384" width="9" style="211"/>
  </cols>
  <sheetData>
    <row r="1" spans="1:6" x14ac:dyDescent="0.15">
      <c r="F1" s="237"/>
    </row>
    <row r="2" spans="1:6" x14ac:dyDescent="0.15">
      <c r="F2" s="237"/>
    </row>
    <row r="4" spans="1:6" x14ac:dyDescent="0.15">
      <c r="A4" s="213"/>
      <c r="B4" s="212"/>
    </row>
    <row r="6" spans="1:6" x14ac:dyDescent="0.15">
      <c r="A6" s="213"/>
      <c r="B6" s="212"/>
    </row>
    <row r="8" spans="1:6" x14ac:dyDescent="0.15">
      <c r="A8" s="213"/>
      <c r="B8" s="212"/>
    </row>
    <row r="9" spans="1:6" x14ac:dyDescent="0.15">
      <c r="A9" s="213"/>
      <c r="B9" s="212"/>
    </row>
    <row r="11" spans="1:6" x14ac:dyDescent="0.15">
      <c r="A11" s="213"/>
      <c r="B11" s="212"/>
    </row>
    <row r="12" spans="1:6" x14ac:dyDescent="0.15">
      <c r="A12" s="213"/>
      <c r="B12" s="212"/>
    </row>
    <row r="13" spans="1:6" x14ac:dyDescent="0.15">
      <c r="A13" s="213"/>
      <c r="B13" s="212"/>
    </row>
    <row r="15" spans="1:6" x14ac:dyDescent="0.15">
      <c r="A15" s="213"/>
      <c r="B15" s="212"/>
      <c r="D15" s="288"/>
    </row>
    <row r="24" spans="1:7" ht="18" customHeight="1" x14ac:dyDescent="0.15"/>
    <row r="25" spans="1:7" ht="18" customHeight="1" x14ac:dyDescent="0.15"/>
    <row r="26" spans="1:7" ht="18" customHeight="1" x14ac:dyDescent="0.15"/>
    <row r="27" spans="1:7" ht="9.75" customHeight="1" thickBot="1" x14ac:dyDescent="0.2"/>
    <row r="28" spans="1:7" s="295" customFormat="1" ht="18" customHeight="1" x14ac:dyDescent="0.15">
      <c r="A28" s="291" t="s">
        <v>390</v>
      </c>
      <c r="B28" s="292" t="s">
        <v>391</v>
      </c>
      <c r="C28" s="293" t="s">
        <v>392</v>
      </c>
      <c r="D28" s="293" t="s">
        <v>393</v>
      </c>
      <c r="E28" s="294" t="s">
        <v>490</v>
      </c>
    </row>
    <row r="29" spans="1:7" s="295" customFormat="1" ht="18" customHeight="1" x14ac:dyDescent="0.15">
      <c r="A29" s="305" t="s">
        <v>534</v>
      </c>
      <c r="B29" s="302">
        <v>43784</v>
      </c>
      <c r="C29" s="296"/>
      <c r="D29" s="308"/>
      <c r="E29" s="299">
        <v>547800</v>
      </c>
    </row>
    <row r="30" spans="1:7" s="295" customFormat="1" ht="18" customHeight="1" x14ac:dyDescent="0.15">
      <c r="A30" s="305"/>
      <c r="B30" s="302"/>
      <c r="C30" s="296"/>
      <c r="D30" s="308"/>
      <c r="E30" s="299"/>
      <c r="G30" s="318"/>
    </row>
    <row r="31" spans="1:7" s="295" customFormat="1" ht="18" customHeight="1" x14ac:dyDescent="0.15">
      <c r="A31" s="305"/>
      <c r="B31" s="302"/>
      <c r="C31" s="296"/>
      <c r="D31" s="308"/>
      <c r="E31" s="299"/>
    </row>
    <row r="32" spans="1:7" s="295" customFormat="1" ht="18" customHeight="1" x14ac:dyDescent="0.15">
      <c r="A32" s="305"/>
      <c r="B32" s="302"/>
      <c r="C32" s="296"/>
      <c r="D32" s="308"/>
      <c r="E32" s="299"/>
    </row>
    <row r="33" spans="1:7" s="295" customFormat="1" ht="18" customHeight="1" x14ac:dyDescent="0.15">
      <c r="A33" s="305"/>
      <c r="B33" s="302"/>
      <c r="C33" s="296"/>
      <c r="D33" s="308"/>
      <c r="E33" s="299"/>
    </row>
    <row r="34" spans="1:7" s="295" customFormat="1" ht="18" customHeight="1" x14ac:dyDescent="0.15">
      <c r="A34" s="305"/>
      <c r="B34" s="302"/>
      <c r="C34" s="296"/>
      <c r="D34" s="308"/>
      <c r="E34" s="299"/>
      <c r="F34" s="317"/>
    </row>
    <row r="35" spans="1:7" s="295" customFormat="1" ht="18" customHeight="1" x14ac:dyDescent="0.15">
      <c r="A35" s="305"/>
      <c r="B35" s="302"/>
      <c r="C35" s="296"/>
      <c r="D35" s="308"/>
      <c r="E35" s="299"/>
      <c r="F35" s="317"/>
    </row>
    <row r="36" spans="1:7" s="295" customFormat="1" ht="18" customHeight="1" x14ac:dyDescent="0.15">
      <c r="A36" s="305"/>
      <c r="B36" s="302"/>
      <c r="C36" s="296"/>
      <c r="D36" s="308"/>
      <c r="E36" s="299"/>
      <c r="F36" s="317"/>
    </row>
    <row r="37" spans="1:7" s="295" customFormat="1" ht="18" customHeight="1" x14ac:dyDescent="0.15">
      <c r="A37" s="305"/>
      <c r="B37" s="302"/>
      <c r="C37" s="296"/>
      <c r="D37" s="308"/>
      <c r="E37" s="299"/>
      <c r="F37" s="317"/>
    </row>
    <row r="38" spans="1:7" s="295" customFormat="1" ht="18" customHeight="1" x14ac:dyDescent="0.15">
      <c r="A38" s="305"/>
      <c r="B38" s="302"/>
      <c r="C38" s="296"/>
      <c r="D38" s="308"/>
      <c r="E38" s="299"/>
      <c r="F38" s="317"/>
    </row>
    <row r="39" spans="1:7" s="295" customFormat="1" ht="18" customHeight="1" x14ac:dyDescent="0.15">
      <c r="A39" s="305"/>
      <c r="B39" s="302"/>
      <c r="C39" s="296"/>
      <c r="D39" s="308"/>
      <c r="E39" s="299"/>
      <c r="F39" s="317"/>
      <c r="G39" s="317"/>
    </row>
    <row r="40" spans="1:7" s="295" customFormat="1" ht="18" customHeight="1" x14ac:dyDescent="0.15">
      <c r="A40" s="305"/>
      <c r="B40" s="302"/>
      <c r="C40" s="296"/>
      <c r="D40" s="308"/>
      <c r="E40" s="299"/>
    </row>
    <row r="41" spans="1:7" s="295" customFormat="1" ht="18" customHeight="1" x14ac:dyDescent="0.15">
      <c r="A41" s="305"/>
      <c r="B41" s="302"/>
      <c r="C41" s="296"/>
      <c r="D41" s="308"/>
      <c r="E41" s="299"/>
    </row>
    <row r="42" spans="1:7" s="295" customFormat="1" ht="18" customHeight="1" x14ac:dyDescent="0.15">
      <c r="A42" s="305"/>
      <c r="B42" s="302"/>
      <c r="C42" s="296"/>
      <c r="D42" s="308"/>
      <c r="E42" s="299"/>
    </row>
    <row r="43" spans="1:7" s="295" customFormat="1" ht="18" customHeight="1" x14ac:dyDescent="0.15">
      <c r="A43" s="305"/>
      <c r="B43" s="302"/>
      <c r="C43" s="296"/>
      <c r="D43" s="308"/>
      <c r="E43" s="299"/>
    </row>
    <row r="44" spans="1:7" s="295" customFormat="1" ht="18" customHeight="1" x14ac:dyDescent="0.15">
      <c r="A44" s="305"/>
      <c r="B44" s="302"/>
      <c r="C44" s="296"/>
      <c r="D44" s="308"/>
      <c r="E44" s="299"/>
    </row>
    <row r="45" spans="1:7" s="295" customFormat="1" ht="18" customHeight="1" x14ac:dyDescent="0.15">
      <c r="A45" s="305"/>
      <c r="B45" s="302"/>
      <c r="C45" s="296"/>
      <c r="D45" s="308"/>
      <c r="E45" s="299"/>
    </row>
    <row r="46" spans="1:7" s="295" customFormat="1" ht="18" customHeight="1" x14ac:dyDescent="0.15">
      <c r="A46" s="305"/>
      <c r="B46" s="302"/>
      <c r="C46" s="296"/>
      <c r="D46" s="308"/>
      <c r="E46" s="299"/>
    </row>
    <row r="47" spans="1:7" s="295" customFormat="1" ht="18" customHeight="1" x14ac:dyDescent="0.15">
      <c r="A47" s="305"/>
      <c r="B47" s="302"/>
      <c r="C47" s="296"/>
      <c r="D47" s="308"/>
      <c r="E47" s="299"/>
    </row>
    <row r="48" spans="1:7" s="295" customFormat="1" ht="18" customHeight="1" x14ac:dyDescent="0.15">
      <c r="A48" s="305"/>
      <c r="B48" s="302"/>
      <c r="C48" s="296"/>
      <c r="D48" s="308"/>
      <c r="E48" s="299"/>
    </row>
    <row r="49" spans="1:5" s="295" customFormat="1" ht="18" customHeight="1" x14ac:dyDescent="0.15">
      <c r="A49" s="305"/>
      <c r="B49" s="302"/>
      <c r="C49" s="296"/>
      <c r="D49" s="308"/>
      <c r="E49" s="299"/>
    </row>
    <row r="50" spans="1:5" s="295" customFormat="1" ht="18" customHeight="1" x14ac:dyDescent="0.15">
      <c r="A50" s="305"/>
      <c r="B50" s="302"/>
      <c r="C50" s="296"/>
      <c r="D50" s="308"/>
      <c r="E50" s="299"/>
    </row>
    <row r="51" spans="1:5" s="295" customFormat="1" ht="18" customHeight="1" x14ac:dyDescent="0.15">
      <c r="A51" s="305"/>
      <c r="B51" s="302"/>
      <c r="C51" s="296"/>
      <c r="D51" s="308"/>
      <c r="E51" s="299"/>
    </row>
    <row r="52" spans="1:5" s="295" customFormat="1" ht="18" customHeight="1" x14ac:dyDescent="0.15">
      <c r="A52" s="305"/>
      <c r="B52" s="302"/>
      <c r="C52" s="296"/>
      <c r="D52" s="316"/>
      <c r="E52" s="299"/>
    </row>
    <row r="53" spans="1:5" s="295" customFormat="1" ht="18" customHeight="1" x14ac:dyDescent="0.15">
      <c r="A53" s="305"/>
      <c r="B53" s="303"/>
      <c r="C53" s="298"/>
      <c r="D53" s="316"/>
      <c r="E53" s="299"/>
    </row>
    <row r="54" spans="1:5" s="295" customFormat="1" ht="18" customHeight="1" x14ac:dyDescent="0.15">
      <c r="A54" s="315"/>
      <c r="B54" s="303"/>
      <c r="C54" s="298"/>
      <c r="D54" s="308"/>
      <c r="E54" s="299"/>
    </row>
    <row r="55" spans="1:5" s="295" customFormat="1" ht="18" customHeight="1" x14ac:dyDescent="0.15">
      <c r="A55" s="315"/>
      <c r="B55" s="303"/>
      <c r="C55" s="298"/>
      <c r="D55" s="308"/>
      <c r="E55" s="299"/>
    </row>
    <row r="56" spans="1:5" ht="18" customHeight="1" thickBot="1" x14ac:dyDescent="0.2">
      <c r="A56" s="306"/>
      <c r="B56" s="304"/>
      <c r="C56" s="297"/>
      <c r="D56" s="314"/>
      <c r="E56" s="300"/>
    </row>
  </sheetData>
  <sheetProtection algorithmName="SHA-512" hashValue="evZeGOxxja7iRJcEEDHEj7uK1lmzW+dYVA+PfoSYQMKb0M1lJ0OpRkgOke22GYtvVCgzw53haWKmQBZnZtF7lA==" saltValue="+hRWDCXOrI+oT5w/QNjQUQ==" spinCount="100000" sheet="1" objects="1" scenarios="1"/>
  <phoneticPr fontId="2"/>
  <printOptions horizontalCentered="1"/>
  <pageMargins left="0.59055118110236227" right="0.59055118110236227" top="0.82677165354330717"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65"/>
  <sheetViews>
    <sheetView zoomScaleNormal="100" zoomScaleSheetLayoutView="100" workbookViewId="0"/>
  </sheetViews>
  <sheetFormatPr defaultRowHeight="13.5" x14ac:dyDescent="0.15"/>
  <cols>
    <col min="1" max="1" width="12.625" style="48" customWidth="1"/>
    <col min="2" max="10" width="9.375" style="48" customWidth="1"/>
    <col min="11" max="11" width="22.25" style="48" customWidth="1"/>
    <col min="12" max="12" width="16.125" style="48" bestFit="1" customWidth="1"/>
    <col min="13" max="16384" width="9" style="48"/>
  </cols>
  <sheetData>
    <row r="1" spans="1:28" ht="16.5" customHeight="1" thickBot="1" x14ac:dyDescent="0.2">
      <c r="A1" s="236" t="s">
        <v>0</v>
      </c>
      <c r="B1" s="301" t="str">
        <f>'表紙・改定履歴 '!A29</f>
        <v>Ver1.0</v>
      </c>
      <c r="C1" s="235"/>
      <c r="E1" s="69" t="s">
        <v>327</v>
      </c>
      <c r="I1" s="319" t="str">
        <f>CONCATENATE(TEXT('表紙・改定履歴 '!B29,"yyyy/mm/dd")," ","改定部数")</f>
        <v>2019/11/15 改定部数</v>
      </c>
      <c r="J1" s="320" t="e">
        <f>CONCATENATE(TEXT(MAX('表紙・改定履歴 '!#REF!),"yyyy/mm/dd")," ","改定部数")</f>
        <v>#REF!</v>
      </c>
      <c r="K1" s="309"/>
      <c r="L1"/>
    </row>
    <row r="2" spans="1:28" ht="12.75" customHeight="1" x14ac:dyDescent="0.15">
      <c r="A2" s="325" t="s">
        <v>279</v>
      </c>
      <c r="B2" s="326"/>
      <c r="C2" s="331" t="s">
        <v>274</v>
      </c>
      <c r="D2" s="332"/>
      <c r="E2" s="333"/>
      <c r="F2" s="331" t="s">
        <v>305</v>
      </c>
      <c r="G2" s="332"/>
      <c r="H2" s="333"/>
      <c r="I2" s="334" t="s">
        <v>275</v>
      </c>
      <c r="J2" s="335"/>
      <c r="K2" s="49"/>
      <c r="L2" s="49"/>
      <c r="M2" s="49"/>
      <c r="N2" s="49"/>
      <c r="O2" s="49"/>
      <c r="P2" s="49"/>
      <c r="Q2" s="49"/>
      <c r="R2" s="49"/>
      <c r="S2" s="49"/>
      <c r="T2" s="49"/>
      <c r="U2" s="49"/>
      <c r="V2" s="49"/>
      <c r="W2" s="49"/>
      <c r="X2" s="49"/>
      <c r="Y2" s="49"/>
      <c r="Z2" s="49"/>
      <c r="AA2" s="49"/>
      <c r="AB2" s="49"/>
    </row>
    <row r="3" spans="1:28" ht="12.75" customHeight="1" x14ac:dyDescent="0.15">
      <c r="A3" s="327"/>
      <c r="B3" s="328"/>
      <c r="C3" s="336"/>
      <c r="D3" s="340"/>
      <c r="E3" s="341"/>
      <c r="F3" s="344"/>
      <c r="G3" s="345"/>
      <c r="H3" s="346"/>
      <c r="I3" s="336"/>
      <c r="J3" s="337"/>
      <c r="K3" s="70"/>
    </row>
    <row r="4" spans="1:28" ht="12.75" customHeight="1" x14ac:dyDescent="0.15">
      <c r="A4" s="329"/>
      <c r="B4" s="330"/>
      <c r="C4" s="338"/>
      <c r="D4" s="342"/>
      <c r="E4" s="343"/>
      <c r="F4" s="347"/>
      <c r="G4" s="348"/>
      <c r="H4" s="349"/>
      <c r="I4" s="338"/>
      <c r="J4" s="339"/>
      <c r="K4" s="71"/>
    </row>
    <row r="5" spans="1:28" ht="12.75" customHeight="1" x14ac:dyDescent="0.15">
      <c r="A5" s="321" t="s">
        <v>280</v>
      </c>
      <c r="B5" s="322"/>
      <c r="C5" s="323"/>
      <c r="D5" s="324" t="s">
        <v>281</v>
      </c>
      <c r="E5" s="322"/>
      <c r="F5" s="323"/>
      <c r="G5" s="16" t="s">
        <v>276</v>
      </c>
      <c r="H5" s="350" t="s">
        <v>277</v>
      </c>
      <c r="I5" s="322"/>
      <c r="J5" s="351"/>
      <c r="K5" s="71"/>
    </row>
    <row r="6" spans="1:28" ht="12.75" customHeight="1" x14ac:dyDescent="0.15">
      <c r="A6" s="365"/>
      <c r="B6" s="340"/>
      <c r="C6" s="341"/>
      <c r="D6" s="367"/>
      <c r="E6" s="340"/>
      <c r="F6" s="341"/>
      <c r="G6" s="361"/>
      <c r="H6" s="352">
        <f>B11</f>
        <v>0</v>
      </c>
      <c r="I6" s="353"/>
      <c r="J6" s="354"/>
      <c r="K6" s="71"/>
    </row>
    <row r="7" spans="1:28" ht="12.75" customHeight="1" x14ac:dyDescent="0.15">
      <c r="A7" s="366"/>
      <c r="B7" s="342"/>
      <c r="C7" s="343"/>
      <c r="D7" s="338"/>
      <c r="E7" s="342"/>
      <c r="F7" s="343"/>
      <c r="G7" s="362"/>
      <c r="H7" s="355"/>
      <c r="I7" s="356"/>
      <c r="J7" s="357"/>
      <c r="K7" s="71"/>
    </row>
    <row r="8" spans="1:28" ht="24" customHeight="1" thickBot="1" x14ac:dyDescent="0.2">
      <c r="A8" s="360" t="s">
        <v>479</v>
      </c>
      <c r="B8" s="360"/>
      <c r="C8" s="360"/>
      <c r="D8" s="360"/>
      <c r="E8" s="360"/>
      <c r="F8" s="360"/>
      <c r="G8" s="360"/>
      <c r="H8" s="360"/>
      <c r="I8" s="360"/>
      <c r="J8" s="360"/>
      <c r="K8" s="70"/>
    </row>
    <row r="9" spans="1:28" ht="12" customHeight="1" x14ac:dyDescent="0.15">
      <c r="A9" s="72" t="s">
        <v>208</v>
      </c>
      <c r="B9" s="73" t="s">
        <v>209</v>
      </c>
      <c r="C9" s="74" t="s">
        <v>211</v>
      </c>
      <c r="D9" s="74" t="s">
        <v>214</v>
      </c>
      <c r="E9" s="74" t="s">
        <v>212</v>
      </c>
      <c r="F9" s="243" t="s">
        <v>213</v>
      </c>
      <c r="G9" s="74" t="s">
        <v>210</v>
      </c>
      <c r="H9" s="74" t="s">
        <v>22</v>
      </c>
      <c r="I9" s="74" t="s">
        <v>557</v>
      </c>
      <c r="J9" s="75" t="s">
        <v>215</v>
      </c>
    </row>
    <row r="10" spans="1:28" ht="13.5" customHeight="1" x14ac:dyDescent="0.15">
      <c r="A10" s="363" t="s">
        <v>216</v>
      </c>
      <c r="B10" s="96">
        <f>SUM(C10:J10)</f>
        <v>547800</v>
      </c>
      <c r="C10" s="97">
        <f>SUM(C38,C64)</f>
        <v>244450</v>
      </c>
      <c r="D10" s="97">
        <f>SUM(D38,D64)</f>
        <v>172300</v>
      </c>
      <c r="E10" s="97">
        <f t="shared" ref="E10:J11" si="0">SUM(E38,E64)</f>
        <v>45200</v>
      </c>
      <c r="F10" s="244">
        <f t="shared" si="0"/>
        <v>47850</v>
      </c>
      <c r="G10" s="97">
        <f>SUM(G38,G64)</f>
        <v>16900</v>
      </c>
      <c r="H10" s="97">
        <f>SUM(H38,H64)</f>
        <v>16700</v>
      </c>
      <c r="I10" s="97">
        <f t="shared" si="0"/>
        <v>3650</v>
      </c>
      <c r="J10" s="98">
        <f t="shared" si="0"/>
        <v>750</v>
      </c>
    </row>
    <row r="11" spans="1:28" ht="13.5" customHeight="1" thickBot="1" x14ac:dyDescent="0.2">
      <c r="A11" s="364"/>
      <c r="B11" s="99">
        <f t="shared" ref="B11:B47" si="1">SUM(C11:J11)</f>
        <v>0</v>
      </c>
      <c r="C11" s="100">
        <f>SUM(C39,C65)</f>
        <v>0</v>
      </c>
      <c r="D11" s="100">
        <f>SUM(D39,D65)</f>
        <v>0</v>
      </c>
      <c r="E11" s="100">
        <f t="shared" si="0"/>
        <v>0</v>
      </c>
      <c r="F11" s="245">
        <f t="shared" si="0"/>
        <v>0</v>
      </c>
      <c r="G11" s="100">
        <f>SUM(G39,G65)</f>
        <v>0</v>
      </c>
      <c r="H11" s="100">
        <f>SUM(H39,H65)</f>
        <v>0</v>
      </c>
      <c r="I11" s="100">
        <f t="shared" si="0"/>
        <v>0</v>
      </c>
      <c r="J11" s="101">
        <f t="shared" si="0"/>
        <v>0</v>
      </c>
    </row>
    <row r="12" spans="1:28" ht="13.5" customHeight="1" x14ac:dyDescent="0.15">
      <c r="A12" s="80" t="s">
        <v>254</v>
      </c>
      <c r="B12" s="102">
        <f t="shared" si="1"/>
        <v>89900</v>
      </c>
      <c r="C12" s="103">
        <f>郡山・県南!D90</f>
        <v>36200</v>
      </c>
      <c r="D12" s="103">
        <f>郡山・県南!E90</f>
        <v>27850</v>
      </c>
      <c r="E12" s="103">
        <f>郡山・県南!F90</f>
        <v>8250</v>
      </c>
      <c r="F12" s="246">
        <f>郡山・県南!G90</f>
        <v>9950</v>
      </c>
      <c r="G12" s="103">
        <f>郡山・県南!H90</f>
        <v>2700</v>
      </c>
      <c r="H12" s="103">
        <f>郡山・県南!I90</f>
        <v>4400</v>
      </c>
      <c r="I12" s="103">
        <f>郡山・県南!J90</f>
        <v>500</v>
      </c>
      <c r="J12" s="104">
        <f>郡山・県南!K90</f>
        <v>50</v>
      </c>
    </row>
    <row r="13" spans="1:28" ht="13.5" customHeight="1" x14ac:dyDescent="0.15">
      <c r="A13" s="63" t="s">
        <v>10</v>
      </c>
      <c r="B13" s="105">
        <f t="shared" si="1"/>
        <v>0</v>
      </c>
      <c r="C13" s="106">
        <f>郡山・県南!D91</f>
        <v>0</v>
      </c>
      <c r="D13" s="106">
        <f>郡山・県南!E91</f>
        <v>0</v>
      </c>
      <c r="E13" s="106">
        <f>郡山・県南!F91</f>
        <v>0</v>
      </c>
      <c r="F13" s="242">
        <f>郡山・県南!G91</f>
        <v>0</v>
      </c>
      <c r="G13" s="256">
        <f>郡山・県南!H91</f>
        <v>0</v>
      </c>
      <c r="H13" s="106">
        <f>郡山・県南!I91</f>
        <v>0</v>
      </c>
      <c r="I13" s="106">
        <f>郡山・県南!J91</f>
        <v>0</v>
      </c>
      <c r="J13" s="107">
        <f>郡山・県南!K91</f>
        <v>0</v>
      </c>
    </row>
    <row r="14" spans="1:28" ht="13.5" customHeight="1" x14ac:dyDescent="0.15">
      <c r="A14" s="80" t="s">
        <v>259</v>
      </c>
      <c r="B14" s="102">
        <f t="shared" si="1"/>
        <v>24850</v>
      </c>
      <c r="C14" s="108">
        <f>郡山・県南!D118</f>
        <v>9600</v>
      </c>
      <c r="D14" s="108">
        <f>郡山・県南!E118</f>
        <v>9000</v>
      </c>
      <c r="E14" s="108">
        <f>郡山・県南!F118</f>
        <v>2350</v>
      </c>
      <c r="F14" s="151">
        <f>郡山・県南!G118</f>
        <v>2500</v>
      </c>
      <c r="G14" s="103">
        <f>郡山・県南!H118</f>
        <v>550</v>
      </c>
      <c r="H14" s="108">
        <f>郡山・県南!I118</f>
        <v>650</v>
      </c>
      <c r="I14" s="108">
        <f>郡山・県南!J118</f>
        <v>200</v>
      </c>
      <c r="J14" s="109">
        <f>郡山・県南!K118</f>
        <v>0</v>
      </c>
    </row>
    <row r="15" spans="1:28" ht="13.5" customHeight="1" x14ac:dyDescent="0.15">
      <c r="A15" s="63" t="s">
        <v>221</v>
      </c>
      <c r="B15" s="105">
        <f t="shared" si="1"/>
        <v>0</v>
      </c>
      <c r="C15" s="106">
        <f>郡山・県南!D119</f>
        <v>0</v>
      </c>
      <c r="D15" s="106">
        <f>郡山・県南!E119</f>
        <v>0</v>
      </c>
      <c r="E15" s="106">
        <f>郡山・県南!F119</f>
        <v>0</v>
      </c>
      <c r="F15" s="242">
        <f>郡山・県南!G119</f>
        <v>0</v>
      </c>
      <c r="G15" s="256">
        <f>郡山・県南!H119</f>
        <v>0</v>
      </c>
      <c r="H15" s="106">
        <f>郡山・県南!I119</f>
        <v>0</v>
      </c>
      <c r="I15" s="106">
        <f>郡山・県南!J119</f>
        <v>0</v>
      </c>
      <c r="J15" s="107">
        <f>郡山・県南!K119</f>
        <v>0</v>
      </c>
    </row>
    <row r="16" spans="1:28" ht="13.5" customHeight="1" x14ac:dyDescent="0.15">
      <c r="A16" s="80" t="s">
        <v>271</v>
      </c>
      <c r="B16" s="102">
        <f t="shared" si="1"/>
        <v>9800</v>
      </c>
      <c r="C16" s="108">
        <f>郡山・県南!D139</f>
        <v>6200</v>
      </c>
      <c r="D16" s="108">
        <f>郡山・県南!E139</f>
        <v>2550</v>
      </c>
      <c r="E16" s="108">
        <f>郡山・県南!F139</f>
        <v>300</v>
      </c>
      <c r="F16" s="151">
        <f>郡山・県南!G139</f>
        <v>350</v>
      </c>
      <c r="G16" s="103">
        <f>郡山・県南!H139</f>
        <v>200</v>
      </c>
      <c r="H16" s="108">
        <f>郡山・県南!I139</f>
        <v>200</v>
      </c>
      <c r="I16" s="108">
        <f>郡山・県南!J139</f>
        <v>0</v>
      </c>
      <c r="J16" s="109">
        <f>郡山・県南!K139</f>
        <v>0</v>
      </c>
    </row>
    <row r="17" spans="1:11" ht="13.5" customHeight="1" x14ac:dyDescent="0.15">
      <c r="A17" s="63" t="s">
        <v>252</v>
      </c>
      <c r="B17" s="105">
        <f t="shared" si="1"/>
        <v>0</v>
      </c>
      <c r="C17" s="106">
        <f>郡山・県南!D140</f>
        <v>0</v>
      </c>
      <c r="D17" s="106">
        <f>郡山・県南!E140</f>
        <v>0</v>
      </c>
      <c r="E17" s="106">
        <f>郡山・県南!F140</f>
        <v>0</v>
      </c>
      <c r="F17" s="242">
        <f>郡山・県南!G140</f>
        <v>0</v>
      </c>
      <c r="G17" s="256">
        <f>郡山・県南!H140</f>
        <v>0</v>
      </c>
      <c r="H17" s="106">
        <f>郡山・県南!I140</f>
        <v>0</v>
      </c>
      <c r="I17" s="106">
        <f>郡山・県南!J140</f>
        <v>0</v>
      </c>
      <c r="J17" s="107">
        <f>郡山・県南!K140</f>
        <v>0</v>
      </c>
    </row>
    <row r="18" spans="1:11" ht="13.5" customHeight="1" x14ac:dyDescent="0.15">
      <c r="A18" s="80" t="s">
        <v>257</v>
      </c>
      <c r="B18" s="102">
        <f t="shared" si="1"/>
        <v>22950</v>
      </c>
      <c r="C18" s="108">
        <f>郡山・県南!D184</f>
        <v>8550</v>
      </c>
      <c r="D18" s="108">
        <f>郡山・県南!E184</f>
        <v>8450</v>
      </c>
      <c r="E18" s="108">
        <f>郡山・県南!F184</f>
        <v>1200</v>
      </c>
      <c r="F18" s="151">
        <f>郡山・県南!G184</f>
        <v>3100</v>
      </c>
      <c r="G18" s="103">
        <f>郡山・県南!H184</f>
        <v>650</v>
      </c>
      <c r="H18" s="108">
        <f>郡山・県南!I184</f>
        <v>800</v>
      </c>
      <c r="I18" s="108">
        <f>郡山・県南!J184</f>
        <v>200</v>
      </c>
      <c r="J18" s="109">
        <f>郡山・県南!K184</f>
        <v>0</v>
      </c>
    </row>
    <row r="19" spans="1:11" ht="13.5" customHeight="1" x14ac:dyDescent="0.15">
      <c r="A19" s="63" t="s">
        <v>220</v>
      </c>
      <c r="B19" s="105">
        <f t="shared" si="1"/>
        <v>0</v>
      </c>
      <c r="C19" s="106">
        <f>郡山・県南!D185</f>
        <v>0</v>
      </c>
      <c r="D19" s="106">
        <f>郡山・県南!E185</f>
        <v>0</v>
      </c>
      <c r="E19" s="106">
        <f>郡山・県南!F185</f>
        <v>0</v>
      </c>
      <c r="F19" s="242">
        <f>郡山・県南!G185</f>
        <v>0</v>
      </c>
      <c r="G19" s="256">
        <f>郡山・県南!H185</f>
        <v>0</v>
      </c>
      <c r="H19" s="106">
        <f>郡山・県南!I185</f>
        <v>0</v>
      </c>
      <c r="I19" s="106">
        <f>郡山・県南!J185</f>
        <v>0</v>
      </c>
      <c r="J19" s="107">
        <f>郡山・県南!K185</f>
        <v>0</v>
      </c>
    </row>
    <row r="20" spans="1:11" ht="13.5" customHeight="1" x14ac:dyDescent="0.15">
      <c r="A20" s="80" t="s">
        <v>262</v>
      </c>
      <c r="B20" s="102">
        <f t="shared" si="1"/>
        <v>15500</v>
      </c>
      <c r="C20" s="103">
        <f>郡山・県南!D270</f>
        <v>8600</v>
      </c>
      <c r="D20" s="103">
        <f>郡山・県南!E270</f>
        <v>4350</v>
      </c>
      <c r="E20" s="103">
        <f>郡山・県南!F270</f>
        <v>1200</v>
      </c>
      <c r="F20" s="246">
        <f>郡山・県南!G270</f>
        <v>600</v>
      </c>
      <c r="G20" s="103">
        <f>郡山・県南!H270</f>
        <v>300</v>
      </c>
      <c r="H20" s="103">
        <f>郡山・県南!I270</f>
        <v>400</v>
      </c>
      <c r="I20" s="103">
        <f>郡山・県南!J270</f>
        <v>50</v>
      </c>
      <c r="J20" s="104">
        <f>郡山・県南!K270</f>
        <v>0</v>
      </c>
    </row>
    <row r="21" spans="1:11" ht="13.5" customHeight="1" x14ac:dyDescent="0.15">
      <c r="A21" s="63" t="s">
        <v>224</v>
      </c>
      <c r="B21" s="105">
        <f t="shared" si="1"/>
        <v>0</v>
      </c>
      <c r="C21" s="106">
        <f>郡山・県南!D271</f>
        <v>0</v>
      </c>
      <c r="D21" s="106">
        <f>郡山・県南!E271</f>
        <v>0</v>
      </c>
      <c r="E21" s="106">
        <f>郡山・県南!F271</f>
        <v>0</v>
      </c>
      <c r="F21" s="242">
        <f>郡山・県南!G271</f>
        <v>0</v>
      </c>
      <c r="G21" s="256">
        <f>郡山・県南!H271</f>
        <v>0</v>
      </c>
      <c r="H21" s="106">
        <f>郡山・県南!I271</f>
        <v>0</v>
      </c>
      <c r="I21" s="106">
        <f>郡山・県南!J271</f>
        <v>0</v>
      </c>
      <c r="J21" s="107">
        <f>郡山・県南!K271</f>
        <v>0</v>
      </c>
    </row>
    <row r="22" spans="1:11" ht="13.5" customHeight="1" x14ac:dyDescent="0.15">
      <c r="A22" s="80" t="s">
        <v>264</v>
      </c>
      <c r="B22" s="110">
        <f t="shared" si="1"/>
        <v>10750</v>
      </c>
      <c r="C22" s="111">
        <f>郡山・県南!D281</f>
        <v>4600</v>
      </c>
      <c r="D22" s="111">
        <f>郡山・県南!E281</f>
        <v>4200</v>
      </c>
      <c r="E22" s="111">
        <f>郡山・県南!F281</f>
        <v>750</v>
      </c>
      <c r="F22" s="247">
        <f>郡山・県南!G281</f>
        <v>550</v>
      </c>
      <c r="G22" s="111">
        <f>郡山・県南!H281</f>
        <v>300</v>
      </c>
      <c r="H22" s="111">
        <f>郡山・県南!I281</f>
        <v>300</v>
      </c>
      <c r="I22" s="111">
        <f>郡山・県南!J281</f>
        <v>50</v>
      </c>
      <c r="J22" s="112">
        <f>郡山・県南!K281</f>
        <v>0</v>
      </c>
      <c r="K22" s="76"/>
    </row>
    <row r="23" spans="1:11" ht="13.5" customHeight="1" x14ac:dyDescent="0.15">
      <c r="A23" s="63" t="s">
        <v>358</v>
      </c>
      <c r="B23" s="113">
        <f t="shared" si="1"/>
        <v>0</v>
      </c>
      <c r="C23" s="114">
        <f>郡山・県南!D282</f>
        <v>0</v>
      </c>
      <c r="D23" s="114">
        <f>郡山・県南!E282</f>
        <v>0</v>
      </c>
      <c r="E23" s="114">
        <f>郡山・県南!F282</f>
        <v>0</v>
      </c>
      <c r="F23" s="248">
        <f>郡山・県南!G282</f>
        <v>0</v>
      </c>
      <c r="G23" s="144">
        <f>郡山・県南!H282</f>
        <v>0</v>
      </c>
      <c r="H23" s="114">
        <f>郡山・県南!I282</f>
        <v>0</v>
      </c>
      <c r="I23" s="114">
        <f>郡山・県南!J282</f>
        <v>0</v>
      </c>
      <c r="J23" s="115">
        <f>郡山・県南!K282</f>
        <v>0</v>
      </c>
    </row>
    <row r="24" spans="1:11" ht="13.5" customHeight="1" x14ac:dyDescent="0.15">
      <c r="A24" s="81" t="s">
        <v>253</v>
      </c>
      <c r="B24" s="110">
        <f t="shared" si="1"/>
        <v>92250</v>
      </c>
      <c r="C24" s="116">
        <f>福島・伊達!D104</f>
        <v>40550</v>
      </c>
      <c r="D24" s="116">
        <f>福島・伊達!E104</f>
        <v>28850</v>
      </c>
      <c r="E24" s="116">
        <f>福島・伊達!F104</f>
        <v>7950</v>
      </c>
      <c r="F24" s="249">
        <f>福島・伊達!G104</f>
        <v>7300</v>
      </c>
      <c r="G24" s="111">
        <f>福島・伊達!H104</f>
        <v>3250</v>
      </c>
      <c r="H24" s="116">
        <f>福島・伊達!I104</f>
        <v>3150</v>
      </c>
      <c r="I24" s="116">
        <f>福島・伊達!J104</f>
        <v>850</v>
      </c>
      <c r="J24" s="117">
        <f>福島・伊達!K104</f>
        <v>350</v>
      </c>
    </row>
    <row r="25" spans="1:11" ht="13.5" customHeight="1" x14ac:dyDescent="0.15">
      <c r="A25" s="63" t="s">
        <v>217</v>
      </c>
      <c r="B25" s="105">
        <f t="shared" si="1"/>
        <v>0</v>
      </c>
      <c r="C25" s="106">
        <f>福島・伊達!D105</f>
        <v>0</v>
      </c>
      <c r="D25" s="106">
        <f>福島・伊達!E105</f>
        <v>0</v>
      </c>
      <c r="E25" s="106">
        <f>福島・伊達!F105</f>
        <v>0</v>
      </c>
      <c r="F25" s="242">
        <f>福島・伊達!G105</f>
        <v>0</v>
      </c>
      <c r="G25" s="256">
        <f>福島・伊達!H105</f>
        <v>0</v>
      </c>
      <c r="H25" s="106">
        <f>福島・伊達!I105</f>
        <v>0</v>
      </c>
      <c r="I25" s="106">
        <f>福島・伊達!J105</f>
        <v>0</v>
      </c>
      <c r="J25" s="107">
        <f>福島・伊達!K105</f>
        <v>0</v>
      </c>
    </row>
    <row r="26" spans="1:11" ht="13.5" customHeight="1" x14ac:dyDescent="0.15">
      <c r="A26" s="81" t="s">
        <v>263</v>
      </c>
      <c r="B26" s="110">
        <f t="shared" si="1"/>
        <v>16750</v>
      </c>
      <c r="C26" s="116">
        <f>福島・伊達!D146</f>
        <v>9400</v>
      </c>
      <c r="D26" s="116">
        <f>福島・伊達!E146</f>
        <v>5100</v>
      </c>
      <c r="E26" s="116">
        <f>福島・伊達!F146</f>
        <v>700</v>
      </c>
      <c r="F26" s="249">
        <f>福島・伊達!G146</f>
        <v>600</v>
      </c>
      <c r="G26" s="111">
        <f>福島・伊達!H146</f>
        <v>450</v>
      </c>
      <c r="H26" s="116">
        <f>福島・伊達!I146</f>
        <v>400</v>
      </c>
      <c r="I26" s="116">
        <f>福島・伊達!J146</f>
        <v>100</v>
      </c>
      <c r="J26" s="117">
        <f>福島・伊達!K146</f>
        <v>0</v>
      </c>
    </row>
    <row r="27" spans="1:11" ht="13.5" customHeight="1" x14ac:dyDescent="0.15">
      <c r="A27" s="63" t="s">
        <v>326</v>
      </c>
      <c r="B27" s="105">
        <f t="shared" si="1"/>
        <v>0</v>
      </c>
      <c r="C27" s="106">
        <f>福島・伊達!D147</f>
        <v>0</v>
      </c>
      <c r="D27" s="106">
        <f>福島・伊達!E147</f>
        <v>0</v>
      </c>
      <c r="E27" s="106">
        <f>福島・伊達!F147</f>
        <v>0</v>
      </c>
      <c r="F27" s="242">
        <f>福島・伊達!G147</f>
        <v>0</v>
      </c>
      <c r="G27" s="256">
        <f>福島・伊達!H147</f>
        <v>0</v>
      </c>
      <c r="H27" s="106">
        <f>福島・伊達!I147</f>
        <v>0</v>
      </c>
      <c r="I27" s="106">
        <f>福島・伊達!J147</f>
        <v>0</v>
      </c>
      <c r="J27" s="107">
        <f>福島・伊達!K147</f>
        <v>0</v>
      </c>
    </row>
    <row r="28" spans="1:11" ht="13.5" customHeight="1" x14ac:dyDescent="0.15">
      <c r="A28" s="80" t="s">
        <v>255</v>
      </c>
      <c r="B28" s="118">
        <f t="shared" si="1"/>
        <v>102750</v>
      </c>
      <c r="C28" s="119">
        <f>いわき・相双!D145</f>
        <v>36200</v>
      </c>
      <c r="D28" s="119">
        <f>いわき・相双!E145</f>
        <v>33550</v>
      </c>
      <c r="E28" s="119">
        <f>いわき・相双!F145</f>
        <v>12100</v>
      </c>
      <c r="F28" s="250">
        <f>いわき・相双!G145</f>
        <v>12650</v>
      </c>
      <c r="G28" s="97">
        <f>いわき・相双!H145</f>
        <v>4700</v>
      </c>
      <c r="H28" s="119">
        <f>いわき・相双!I145</f>
        <v>2700</v>
      </c>
      <c r="I28" s="119">
        <f>いわき・相双!J145</f>
        <v>800</v>
      </c>
      <c r="J28" s="120">
        <f>いわき・相双!K145</f>
        <v>50</v>
      </c>
    </row>
    <row r="29" spans="1:11" ht="13.5" customHeight="1" x14ac:dyDescent="0.15">
      <c r="A29" s="63" t="s">
        <v>218</v>
      </c>
      <c r="B29" s="105">
        <f t="shared" si="1"/>
        <v>0</v>
      </c>
      <c r="C29" s="106">
        <f>いわき・相双!D146</f>
        <v>0</v>
      </c>
      <c r="D29" s="106">
        <f>いわき・相双!E146</f>
        <v>0</v>
      </c>
      <c r="E29" s="106">
        <f>いわき・相双!F146</f>
        <v>0</v>
      </c>
      <c r="F29" s="242">
        <f>いわき・相双!G146</f>
        <v>0</v>
      </c>
      <c r="G29" s="121">
        <f>いわき・相双!H146</f>
        <v>0</v>
      </c>
      <c r="H29" s="106">
        <f>いわき・相双!I146</f>
        <v>0</v>
      </c>
      <c r="I29" s="106">
        <f>いわき・相双!J146</f>
        <v>0</v>
      </c>
      <c r="J29" s="107">
        <f>いわき・相双!K146</f>
        <v>0</v>
      </c>
    </row>
    <row r="30" spans="1:11" ht="13.5" customHeight="1" x14ac:dyDescent="0.15">
      <c r="A30" s="80" t="s">
        <v>258</v>
      </c>
      <c r="B30" s="118">
        <f t="shared" si="1"/>
        <v>17050</v>
      </c>
      <c r="C30" s="97">
        <f>いわき・相双!D175</f>
        <v>9350</v>
      </c>
      <c r="D30" s="97">
        <f>いわき・相双!E175</f>
        <v>5100</v>
      </c>
      <c r="E30" s="97">
        <f>いわき・相双!F175</f>
        <v>600</v>
      </c>
      <c r="F30" s="244">
        <f>いわき・相双!G175</f>
        <v>1050</v>
      </c>
      <c r="G30" s="97">
        <f>いわき・相双!H175</f>
        <v>550</v>
      </c>
      <c r="H30" s="97">
        <f>いわき・相双!I175</f>
        <v>300</v>
      </c>
      <c r="I30" s="97">
        <f>いわき・相双!J175</f>
        <v>50</v>
      </c>
      <c r="J30" s="98">
        <f>いわき・相双!K175</f>
        <v>50</v>
      </c>
    </row>
    <row r="31" spans="1:11" ht="13.5" customHeight="1" x14ac:dyDescent="0.15">
      <c r="A31" s="63" t="s">
        <v>310</v>
      </c>
      <c r="B31" s="105">
        <f t="shared" si="1"/>
        <v>0</v>
      </c>
      <c r="C31" s="121">
        <f>いわき・相双!D176</f>
        <v>0</v>
      </c>
      <c r="D31" s="121">
        <f>いわき・相双!E176</f>
        <v>0</v>
      </c>
      <c r="E31" s="121">
        <f>いわき・相双!F176</f>
        <v>0</v>
      </c>
      <c r="F31" s="251">
        <f>いわき・相双!G176</f>
        <v>0</v>
      </c>
      <c r="G31" s="121">
        <f>いわき・相双!H176</f>
        <v>0</v>
      </c>
      <c r="H31" s="121">
        <f>いわき・相双!I176</f>
        <v>0</v>
      </c>
      <c r="I31" s="121">
        <f>いわき・相双!J176</f>
        <v>0</v>
      </c>
      <c r="J31" s="122">
        <f>いわき・相双!K176</f>
        <v>0</v>
      </c>
    </row>
    <row r="32" spans="1:11" ht="13.5" customHeight="1" x14ac:dyDescent="0.15">
      <c r="A32" s="80" t="s">
        <v>261</v>
      </c>
      <c r="B32" s="118">
        <f t="shared" si="1"/>
        <v>10300</v>
      </c>
      <c r="C32" s="119">
        <f>いわき・相双!D184</f>
        <v>4000</v>
      </c>
      <c r="D32" s="119">
        <f>いわき・相双!E184</f>
        <v>4300</v>
      </c>
      <c r="E32" s="119">
        <f>いわき・相双!F184</f>
        <v>500</v>
      </c>
      <c r="F32" s="250">
        <f>いわき・相双!G184</f>
        <v>900</v>
      </c>
      <c r="G32" s="97">
        <f>いわき・相双!H184</f>
        <v>200</v>
      </c>
      <c r="H32" s="119">
        <f>いわき・相双!I184</f>
        <v>200</v>
      </c>
      <c r="I32" s="119">
        <f>いわき・相双!J184</f>
        <v>50</v>
      </c>
      <c r="J32" s="120">
        <f>いわき・相双!K184</f>
        <v>150</v>
      </c>
    </row>
    <row r="33" spans="1:11" ht="13.5" customHeight="1" x14ac:dyDescent="0.15">
      <c r="A33" s="63" t="s">
        <v>223</v>
      </c>
      <c r="B33" s="105">
        <f t="shared" si="1"/>
        <v>0</v>
      </c>
      <c r="C33" s="106">
        <f>いわき・相双!D185</f>
        <v>0</v>
      </c>
      <c r="D33" s="106">
        <f>いわき・相双!E185</f>
        <v>0</v>
      </c>
      <c r="E33" s="106">
        <f>いわき・相双!F185</f>
        <v>0</v>
      </c>
      <c r="F33" s="242">
        <f>いわき・相双!G185</f>
        <v>0</v>
      </c>
      <c r="G33" s="256">
        <f>いわき・相双!H185</f>
        <v>0</v>
      </c>
      <c r="H33" s="106">
        <f>いわき・相双!I185</f>
        <v>0</v>
      </c>
      <c r="I33" s="106">
        <f>いわき・相双!J185</f>
        <v>0</v>
      </c>
      <c r="J33" s="107">
        <f>いわき・相双!K185</f>
        <v>0</v>
      </c>
    </row>
    <row r="34" spans="1:11" ht="13.5" customHeight="1" x14ac:dyDescent="0.15">
      <c r="A34" s="80" t="s">
        <v>256</v>
      </c>
      <c r="B34" s="118">
        <f t="shared" si="1"/>
        <v>36400</v>
      </c>
      <c r="C34" s="97">
        <f>会津!D35</f>
        <v>14750</v>
      </c>
      <c r="D34" s="97">
        <f>会津!E35</f>
        <v>12050</v>
      </c>
      <c r="E34" s="97">
        <f>会津!F35</f>
        <v>3450</v>
      </c>
      <c r="F34" s="244">
        <f>会津!G35</f>
        <v>3600</v>
      </c>
      <c r="G34" s="97">
        <f>会津!H35</f>
        <v>1050</v>
      </c>
      <c r="H34" s="97">
        <f>会津!I35</f>
        <v>1200</v>
      </c>
      <c r="I34" s="97">
        <f>会津!J35</f>
        <v>250</v>
      </c>
      <c r="J34" s="98">
        <f>会津!K35</f>
        <v>50</v>
      </c>
    </row>
    <row r="35" spans="1:11" ht="13.5" customHeight="1" x14ac:dyDescent="0.15">
      <c r="A35" s="63" t="s">
        <v>219</v>
      </c>
      <c r="B35" s="105">
        <f t="shared" si="1"/>
        <v>0</v>
      </c>
      <c r="C35" s="106">
        <f>会津!D36</f>
        <v>0</v>
      </c>
      <c r="D35" s="106">
        <f>会津!E36</f>
        <v>0</v>
      </c>
      <c r="E35" s="106">
        <f>会津!F36</f>
        <v>0</v>
      </c>
      <c r="F35" s="242">
        <f>会津!G36</f>
        <v>0</v>
      </c>
      <c r="G35" s="256">
        <f>会津!H36</f>
        <v>0</v>
      </c>
      <c r="H35" s="106">
        <f>会津!I36</f>
        <v>0</v>
      </c>
      <c r="I35" s="106">
        <f>会津!J36</f>
        <v>0</v>
      </c>
      <c r="J35" s="107">
        <f>会津!K36</f>
        <v>0</v>
      </c>
    </row>
    <row r="36" spans="1:11" ht="13.5" customHeight="1" x14ac:dyDescent="0.15">
      <c r="A36" s="80" t="s">
        <v>260</v>
      </c>
      <c r="B36" s="118">
        <f t="shared" si="1"/>
        <v>15850</v>
      </c>
      <c r="C36" s="97">
        <f>会津!D58</f>
        <v>6800</v>
      </c>
      <c r="D36" s="97">
        <f>会津!E58</f>
        <v>6200</v>
      </c>
      <c r="E36" s="97">
        <f>会津!F58</f>
        <v>1350</v>
      </c>
      <c r="F36" s="244">
        <f>会津!G58</f>
        <v>850</v>
      </c>
      <c r="G36" s="97">
        <f>会津!H58</f>
        <v>300</v>
      </c>
      <c r="H36" s="97">
        <f>会津!I58</f>
        <v>300</v>
      </c>
      <c r="I36" s="97">
        <f>会津!J58</f>
        <v>50</v>
      </c>
      <c r="J36" s="98">
        <f>会津!K58</f>
        <v>0</v>
      </c>
    </row>
    <row r="37" spans="1:11" ht="13.5" customHeight="1" thickBot="1" x14ac:dyDescent="0.2">
      <c r="A37" s="63" t="s">
        <v>222</v>
      </c>
      <c r="B37" s="105">
        <f t="shared" si="1"/>
        <v>0</v>
      </c>
      <c r="C37" s="106">
        <f>会津!D59</f>
        <v>0</v>
      </c>
      <c r="D37" s="106">
        <f>会津!E59</f>
        <v>0</v>
      </c>
      <c r="E37" s="106">
        <f>会津!F59</f>
        <v>0</v>
      </c>
      <c r="F37" s="242">
        <f>会津!G59</f>
        <v>0</v>
      </c>
      <c r="G37" s="256">
        <f>会津!H59</f>
        <v>0</v>
      </c>
      <c r="H37" s="106">
        <f>会津!I59</f>
        <v>0</v>
      </c>
      <c r="I37" s="106">
        <f>会津!J59</f>
        <v>0</v>
      </c>
      <c r="J37" s="107">
        <f>会津!K59</f>
        <v>0</v>
      </c>
    </row>
    <row r="38" spans="1:11" ht="13.5" customHeight="1" x14ac:dyDescent="0.15">
      <c r="A38" s="358" t="s">
        <v>225</v>
      </c>
      <c r="B38" s="123">
        <f t="shared" si="1"/>
        <v>465100</v>
      </c>
      <c r="C38" s="124">
        <f>SUM(C12,C14,C16,C18,C20,C24,C26,C28,C30,C32,C34,C36,C22)</f>
        <v>194800</v>
      </c>
      <c r="D38" s="124">
        <f>SUM(D12,D14,D16,D18,D20,D24,D26,D28,D30,D32,D34,D36,D22)</f>
        <v>151550</v>
      </c>
      <c r="E38" s="124">
        <f t="shared" ref="E38:J39" si="2">SUM(E12,E14,E16,E18,E20,E24,E26,E28,E30,E32,E34,E36,E22)</f>
        <v>40700</v>
      </c>
      <c r="F38" s="252">
        <f t="shared" si="2"/>
        <v>44000</v>
      </c>
      <c r="G38" s="124">
        <f>SUM(G12,G14,G16,G18,G20,G24,G26,G28,G30,G32,G34,G36,G22)</f>
        <v>15200</v>
      </c>
      <c r="H38" s="124">
        <f>SUM(H12,H14,H16,H18,H20,H24,H26,H28,H30,H32,H34,H36,H22)</f>
        <v>15000</v>
      </c>
      <c r="I38" s="124">
        <f t="shared" si="2"/>
        <v>3150</v>
      </c>
      <c r="J38" s="125">
        <f t="shared" si="2"/>
        <v>700</v>
      </c>
      <c r="K38" s="76"/>
    </row>
    <row r="39" spans="1:11" ht="13.5" customHeight="1" thickBot="1" x14ac:dyDescent="0.2">
      <c r="A39" s="359"/>
      <c r="B39" s="99">
        <f t="shared" si="1"/>
        <v>0</v>
      </c>
      <c r="C39" s="126">
        <f>SUM(C13,C15,C17,C19,C21,C25,C27,C29,C31,C33,C35,C37,C23)</f>
        <v>0</v>
      </c>
      <c r="D39" s="126">
        <f>SUM(D13,D15,D17,D19,D21,D25,D27,D29,D31,D33,D35,D37,D23)</f>
        <v>0</v>
      </c>
      <c r="E39" s="126">
        <f t="shared" si="2"/>
        <v>0</v>
      </c>
      <c r="F39" s="253">
        <f t="shared" si="2"/>
        <v>0</v>
      </c>
      <c r="G39" s="126">
        <f>SUM(G13,G15,G17,G19,G21,G25,G27,G29,G31,G33,G35,G37,G23)</f>
        <v>0</v>
      </c>
      <c r="H39" s="126">
        <f>SUM(H13,H15,H17,H19,H21,H25,H27,H29,H31,H33,H35,H37,H23)</f>
        <v>0</v>
      </c>
      <c r="I39" s="126">
        <f t="shared" si="2"/>
        <v>0</v>
      </c>
      <c r="J39" s="127">
        <f t="shared" si="2"/>
        <v>0</v>
      </c>
      <c r="K39" s="76"/>
    </row>
    <row r="40" spans="1:11" ht="13.5" customHeight="1" x14ac:dyDescent="0.15">
      <c r="A40" s="80" t="s">
        <v>328</v>
      </c>
      <c r="B40" s="102">
        <f t="shared" si="1"/>
        <v>8550</v>
      </c>
      <c r="C40" s="103">
        <f>郡山・県南!D152</f>
        <v>5450</v>
      </c>
      <c r="D40" s="103">
        <f>郡山・県南!E152</f>
        <v>1950</v>
      </c>
      <c r="E40" s="103">
        <f>郡山・県南!F152</f>
        <v>500</v>
      </c>
      <c r="F40" s="246">
        <f>郡山・県南!G152</f>
        <v>300</v>
      </c>
      <c r="G40" s="103">
        <f>郡山・県南!H152</f>
        <v>100</v>
      </c>
      <c r="H40" s="103">
        <f>郡山・県南!I152</f>
        <v>150</v>
      </c>
      <c r="I40" s="103">
        <f>郡山・県南!J152</f>
        <v>100</v>
      </c>
      <c r="J40" s="104">
        <f>郡山・県南!K152</f>
        <v>0</v>
      </c>
    </row>
    <row r="41" spans="1:11" ht="13.5" customHeight="1" x14ac:dyDescent="0.15">
      <c r="A41" s="63" t="s">
        <v>235</v>
      </c>
      <c r="B41" s="113">
        <f t="shared" si="1"/>
        <v>0</v>
      </c>
      <c r="C41" s="128">
        <f>郡山・県南!D153</f>
        <v>0</v>
      </c>
      <c r="D41" s="128">
        <f>郡山・県南!E153</f>
        <v>0</v>
      </c>
      <c r="E41" s="128">
        <f>郡山・県南!F153</f>
        <v>0</v>
      </c>
      <c r="F41" s="254">
        <f>郡山・県南!G153</f>
        <v>0</v>
      </c>
      <c r="G41" s="128">
        <f>郡山・県南!H153</f>
        <v>0</v>
      </c>
      <c r="H41" s="128">
        <f>郡山・県南!I153</f>
        <v>0</v>
      </c>
      <c r="I41" s="128">
        <f>郡山・県南!J153</f>
        <v>0</v>
      </c>
      <c r="J41" s="129">
        <f>郡山・県南!K153</f>
        <v>0</v>
      </c>
    </row>
    <row r="42" spans="1:11" ht="13.5" customHeight="1" x14ac:dyDescent="0.15">
      <c r="A42" s="80" t="s">
        <v>268</v>
      </c>
      <c r="B42" s="102">
        <f t="shared" si="1"/>
        <v>10050</v>
      </c>
      <c r="C42" s="103">
        <f>郡山・県南!D197</f>
        <v>6700</v>
      </c>
      <c r="D42" s="103">
        <f>郡山・県南!E197</f>
        <v>1600</v>
      </c>
      <c r="E42" s="103">
        <f>郡山・県南!F197</f>
        <v>700</v>
      </c>
      <c r="F42" s="246">
        <f>郡山・県南!G197</f>
        <v>450</v>
      </c>
      <c r="G42" s="103">
        <f>郡山・県南!H197</f>
        <v>250</v>
      </c>
      <c r="H42" s="103">
        <f>郡山・県南!I197</f>
        <v>300</v>
      </c>
      <c r="I42" s="103">
        <f>郡山・県南!J197</f>
        <v>50</v>
      </c>
      <c r="J42" s="104">
        <f>郡山・県南!K197</f>
        <v>0</v>
      </c>
    </row>
    <row r="43" spans="1:11" ht="13.5" customHeight="1" x14ac:dyDescent="0.15">
      <c r="A43" s="63" t="s">
        <v>232</v>
      </c>
      <c r="B43" s="113">
        <f t="shared" si="1"/>
        <v>0</v>
      </c>
      <c r="C43" s="128">
        <f>郡山・県南!D198</f>
        <v>0</v>
      </c>
      <c r="D43" s="128">
        <f>郡山・県南!E198</f>
        <v>0</v>
      </c>
      <c r="E43" s="128">
        <f>郡山・県南!F198</f>
        <v>0</v>
      </c>
      <c r="F43" s="254">
        <f>郡山・県南!G198</f>
        <v>0</v>
      </c>
      <c r="G43" s="128">
        <f>郡山・県南!H198</f>
        <v>0</v>
      </c>
      <c r="H43" s="128">
        <f>郡山・県南!I198</f>
        <v>0</v>
      </c>
      <c r="I43" s="128">
        <f>郡山・県南!J198</f>
        <v>0</v>
      </c>
      <c r="J43" s="129">
        <f>郡山・県南!K198</f>
        <v>0</v>
      </c>
    </row>
    <row r="44" spans="1:11" ht="13.5" customHeight="1" x14ac:dyDescent="0.15">
      <c r="A44" s="80" t="s">
        <v>270</v>
      </c>
      <c r="B44" s="102">
        <f t="shared" si="1"/>
        <v>8900</v>
      </c>
      <c r="C44" s="103">
        <f>郡山・県南!D219</f>
        <v>4100</v>
      </c>
      <c r="D44" s="103">
        <f>郡山・県南!E219</f>
        <v>3450</v>
      </c>
      <c r="E44" s="103">
        <f>郡山・県南!F219</f>
        <v>350</v>
      </c>
      <c r="F44" s="246">
        <f>郡山・県南!G219</f>
        <v>550</v>
      </c>
      <c r="G44" s="103">
        <f>郡山・県南!H219</f>
        <v>150</v>
      </c>
      <c r="H44" s="103">
        <f>郡山・県南!I219</f>
        <v>200</v>
      </c>
      <c r="I44" s="103">
        <f>郡山・県南!J219</f>
        <v>100</v>
      </c>
      <c r="J44" s="104">
        <f>郡山・県南!K219</f>
        <v>0</v>
      </c>
    </row>
    <row r="45" spans="1:11" ht="13.5" customHeight="1" x14ac:dyDescent="0.15">
      <c r="A45" s="63" t="s">
        <v>234</v>
      </c>
      <c r="B45" s="113">
        <f t="shared" si="1"/>
        <v>0</v>
      </c>
      <c r="C45" s="128">
        <f>郡山・県南!D220</f>
        <v>0</v>
      </c>
      <c r="D45" s="128">
        <f>郡山・県南!E220</f>
        <v>0</v>
      </c>
      <c r="E45" s="128">
        <f>郡山・県南!F220</f>
        <v>0</v>
      </c>
      <c r="F45" s="254">
        <f>郡山・県南!G220</f>
        <v>0</v>
      </c>
      <c r="G45" s="128">
        <f>郡山・県南!H220</f>
        <v>0</v>
      </c>
      <c r="H45" s="128">
        <f>郡山・県南!I220</f>
        <v>0</v>
      </c>
      <c r="I45" s="128">
        <f>郡山・県南!J220</f>
        <v>0</v>
      </c>
      <c r="J45" s="129">
        <f>郡山・県南!K220</f>
        <v>0</v>
      </c>
    </row>
    <row r="46" spans="1:11" ht="13.5" customHeight="1" x14ac:dyDescent="0.15">
      <c r="A46" s="80" t="s">
        <v>269</v>
      </c>
      <c r="B46" s="102">
        <f t="shared" si="1"/>
        <v>7950</v>
      </c>
      <c r="C46" s="103">
        <f>郡山・県南!D238</f>
        <v>4150</v>
      </c>
      <c r="D46" s="103">
        <f>郡山・県南!E238</f>
        <v>2400</v>
      </c>
      <c r="E46" s="103">
        <f>郡山・県南!F238</f>
        <v>350</v>
      </c>
      <c r="F46" s="246">
        <f>郡山・県南!G238</f>
        <v>550</v>
      </c>
      <c r="G46" s="103">
        <f>郡山・県南!H238</f>
        <v>250</v>
      </c>
      <c r="H46" s="103">
        <f>郡山・県南!I238</f>
        <v>200</v>
      </c>
      <c r="I46" s="103">
        <f>郡山・県南!J238</f>
        <v>50</v>
      </c>
      <c r="J46" s="104">
        <f>郡山・県南!K238</f>
        <v>0</v>
      </c>
    </row>
    <row r="47" spans="1:11" ht="13.5" customHeight="1" x14ac:dyDescent="0.15">
      <c r="A47" s="63" t="s">
        <v>233</v>
      </c>
      <c r="B47" s="113">
        <f t="shared" si="1"/>
        <v>0</v>
      </c>
      <c r="C47" s="128">
        <f>郡山・県南!D239</f>
        <v>0</v>
      </c>
      <c r="D47" s="128">
        <f>郡山・県南!E239</f>
        <v>0</v>
      </c>
      <c r="E47" s="128">
        <f>郡山・県南!F239</f>
        <v>0</v>
      </c>
      <c r="F47" s="254">
        <f>郡山・県南!G239</f>
        <v>0</v>
      </c>
      <c r="G47" s="128">
        <f>郡山・県南!H239</f>
        <v>0</v>
      </c>
      <c r="H47" s="128">
        <f>郡山・県南!I239</f>
        <v>0</v>
      </c>
      <c r="I47" s="128">
        <f>郡山・県南!J239</f>
        <v>0</v>
      </c>
      <c r="J47" s="129">
        <f>郡山・県南!K239</f>
        <v>0</v>
      </c>
    </row>
    <row r="48" spans="1:11" ht="11.25" customHeight="1" x14ac:dyDescent="0.15">
      <c r="A48" s="64"/>
      <c r="B48" s="130" t="s">
        <v>273</v>
      </c>
      <c r="C48" s="131"/>
      <c r="D48" s="131"/>
      <c r="E48" s="131"/>
      <c r="F48" s="131"/>
      <c r="G48" s="257"/>
      <c r="H48" s="131"/>
      <c r="I48" s="131"/>
      <c r="J48" s="132"/>
      <c r="K48" s="76"/>
    </row>
    <row r="49" spans="1:12" ht="11.25" customHeight="1" x14ac:dyDescent="0.15">
      <c r="A49" s="63" t="s">
        <v>227</v>
      </c>
      <c r="B49" s="133"/>
      <c r="C49" s="134"/>
      <c r="D49" s="134"/>
      <c r="E49" s="134"/>
      <c r="F49" s="134"/>
      <c r="G49" s="258"/>
      <c r="H49" s="134"/>
      <c r="I49" s="134"/>
      <c r="J49" s="135"/>
      <c r="K49" s="76"/>
    </row>
    <row r="50" spans="1:12" ht="13.5" customHeight="1" x14ac:dyDescent="0.15">
      <c r="A50" s="81" t="s">
        <v>381</v>
      </c>
      <c r="B50" s="110">
        <f t="shared" ref="B50:B65" si="3">SUM(C50:J50)</f>
        <v>12100</v>
      </c>
      <c r="C50" s="111">
        <f>福島・伊達!D167</f>
        <v>6700</v>
      </c>
      <c r="D50" s="111">
        <f>福島・伊達!E167</f>
        <v>3650</v>
      </c>
      <c r="E50" s="111">
        <f>福島・伊達!F167</f>
        <v>600</v>
      </c>
      <c r="F50" s="247">
        <f>福島・伊達!G167</f>
        <v>400</v>
      </c>
      <c r="G50" s="111">
        <f>福島・伊達!H167</f>
        <v>350</v>
      </c>
      <c r="H50" s="111">
        <f>福島・伊達!I167</f>
        <v>300</v>
      </c>
      <c r="I50" s="111">
        <f>福島・伊達!J167</f>
        <v>100</v>
      </c>
      <c r="J50" s="112">
        <f>福島・伊達!K167</f>
        <v>0</v>
      </c>
      <c r="K50" s="76"/>
    </row>
    <row r="51" spans="1:12" ht="13.5" customHeight="1" x14ac:dyDescent="0.15">
      <c r="A51" s="63" t="s">
        <v>226</v>
      </c>
      <c r="B51" s="105">
        <f t="shared" si="3"/>
        <v>0</v>
      </c>
      <c r="C51" s="106">
        <f>福島・伊達!D168</f>
        <v>0</v>
      </c>
      <c r="D51" s="106">
        <f>福島・伊達!E168</f>
        <v>0</v>
      </c>
      <c r="E51" s="106">
        <f>福島・伊達!F168</f>
        <v>0</v>
      </c>
      <c r="F51" s="242">
        <f>福島・伊達!G168</f>
        <v>0</v>
      </c>
      <c r="G51" s="256">
        <f>福島・伊達!H168</f>
        <v>0</v>
      </c>
      <c r="H51" s="106">
        <f>福島・伊達!I168</f>
        <v>0</v>
      </c>
      <c r="I51" s="106">
        <f>福島・伊達!J168</f>
        <v>0</v>
      </c>
      <c r="J51" s="107">
        <f>福島・伊達!K168</f>
        <v>0</v>
      </c>
      <c r="K51" s="76"/>
      <c r="L51" s="77"/>
    </row>
    <row r="52" spans="1:12" ht="13.5" customHeight="1" x14ac:dyDescent="0.15">
      <c r="A52" s="80" t="s">
        <v>380</v>
      </c>
      <c r="B52" s="118">
        <f t="shared" si="3"/>
        <v>2850</v>
      </c>
      <c r="C52" s="97">
        <f>いわき・相双!D233</f>
        <v>1850</v>
      </c>
      <c r="D52" s="97">
        <f>いわき・相双!E233</f>
        <v>750</v>
      </c>
      <c r="E52" s="97">
        <f>いわき・相双!F233</f>
        <v>150</v>
      </c>
      <c r="F52" s="244">
        <f>いわき・相双!G233</f>
        <v>100</v>
      </c>
      <c r="G52" s="97">
        <f>いわき・相双!H233</f>
        <v>0</v>
      </c>
      <c r="H52" s="97">
        <f>いわき・相双!I233</f>
        <v>0</v>
      </c>
      <c r="I52" s="97">
        <f>いわき・相双!J233</f>
        <v>0</v>
      </c>
      <c r="J52" s="98">
        <f>いわき・相双!K233</f>
        <v>0</v>
      </c>
    </row>
    <row r="53" spans="1:12" ht="13.5" customHeight="1" x14ac:dyDescent="0.15">
      <c r="A53" s="63" t="s">
        <v>236</v>
      </c>
      <c r="B53" s="105">
        <f t="shared" si="3"/>
        <v>0</v>
      </c>
      <c r="C53" s="121">
        <f>いわき・相双!D234</f>
        <v>0</v>
      </c>
      <c r="D53" s="121">
        <f>いわき・相双!E234</f>
        <v>0</v>
      </c>
      <c r="E53" s="121">
        <f>いわき・相双!F234</f>
        <v>0</v>
      </c>
      <c r="F53" s="251">
        <f>いわき・相双!G234</f>
        <v>0</v>
      </c>
      <c r="G53" s="121">
        <f>いわき・相双!H234</f>
        <v>0</v>
      </c>
      <c r="H53" s="121">
        <f>いわき・相双!I234</f>
        <v>0</v>
      </c>
      <c r="I53" s="121">
        <f>いわき・相双!J234</f>
        <v>0</v>
      </c>
      <c r="J53" s="122">
        <f>いわき・相双!K234</f>
        <v>0</v>
      </c>
    </row>
    <row r="54" spans="1:12" ht="13.5" customHeight="1" x14ac:dyDescent="0.15">
      <c r="A54" s="80" t="s">
        <v>272</v>
      </c>
      <c r="B54" s="118">
        <f t="shared" si="3"/>
        <v>1450</v>
      </c>
      <c r="C54" s="97">
        <f>いわき・相双!D191</f>
        <v>1050</v>
      </c>
      <c r="D54" s="97">
        <f>いわき・相双!E191</f>
        <v>200</v>
      </c>
      <c r="E54" s="97">
        <f>いわき・相双!F191</f>
        <v>50</v>
      </c>
      <c r="F54" s="244">
        <f>いわき・相双!G191</f>
        <v>50</v>
      </c>
      <c r="G54" s="97">
        <f>いわき・相双!H191</f>
        <v>0</v>
      </c>
      <c r="H54" s="97">
        <f>いわき・相双!I191</f>
        <v>50</v>
      </c>
      <c r="I54" s="97">
        <f>いわき・相双!J191</f>
        <v>0</v>
      </c>
      <c r="J54" s="98">
        <f>いわき・相双!K191</f>
        <v>50</v>
      </c>
    </row>
    <row r="55" spans="1:12" ht="13.5" customHeight="1" x14ac:dyDescent="0.15">
      <c r="A55" s="62" t="s">
        <v>237</v>
      </c>
      <c r="B55" s="136">
        <f t="shared" si="3"/>
        <v>0</v>
      </c>
      <c r="C55" s="137">
        <f>いわき・相双!D192</f>
        <v>0</v>
      </c>
      <c r="D55" s="137">
        <f>いわき・相双!E192</f>
        <v>0</v>
      </c>
      <c r="E55" s="137">
        <f>いわき・相双!F192</f>
        <v>0</v>
      </c>
      <c r="F55" s="255">
        <f>いわき・相双!G192</f>
        <v>0</v>
      </c>
      <c r="G55" s="137">
        <f>いわき・相双!H192</f>
        <v>0</v>
      </c>
      <c r="H55" s="137">
        <f>いわき・相双!I192</f>
        <v>0</v>
      </c>
      <c r="I55" s="137">
        <f>いわき・相双!J192</f>
        <v>0</v>
      </c>
      <c r="J55" s="138">
        <f>いわき・相双!K192</f>
        <v>0</v>
      </c>
    </row>
    <row r="56" spans="1:12" ht="13.5" customHeight="1" x14ac:dyDescent="0.15">
      <c r="A56" s="80" t="s">
        <v>265</v>
      </c>
      <c r="B56" s="118">
        <f t="shared" si="3"/>
        <v>7000</v>
      </c>
      <c r="C56" s="97">
        <f>会津!D90</f>
        <v>4750</v>
      </c>
      <c r="D56" s="97">
        <f>会津!E90</f>
        <v>1250</v>
      </c>
      <c r="E56" s="97">
        <f>会津!F90</f>
        <v>450</v>
      </c>
      <c r="F56" s="244">
        <f>会津!G90</f>
        <v>300</v>
      </c>
      <c r="G56" s="97">
        <f>会津!H90</f>
        <v>150</v>
      </c>
      <c r="H56" s="97">
        <f>会津!I90</f>
        <v>100</v>
      </c>
      <c r="I56" s="97">
        <f>会津!J90</f>
        <v>0</v>
      </c>
      <c r="J56" s="98">
        <f>会津!K90</f>
        <v>0</v>
      </c>
    </row>
    <row r="57" spans="1:12" ht="13.5" customHeight="1" x14ac:dyDescent="0.15">
      <c r="A57" s="63" t="s">
        <v>229</v>
      </c>
      <c r="B57" s="105">
        <f t="shared" si="3"/>
        <v>0</v>
      </c>
      <c r="C57" s="121">
        <f>会津!D91</f>
        <v>0</v>
      </c>
      <c r="D57" s="121">
        <f>会津!E91</f>
        <v>0</v>
      </c>
      <c r="E57" s="121">
        <f>会津!F91</f>
        <v>0</v>
      </c>
      <c r="F57" s="251">
        <f>会津!G91</f>
        <v>0</v>
      </c>
      <c r="G57" s="121">
        <f>会津!H91</f>
        <v>0</v>
      </c>
      <c r="H57" s="121">
        <f>会津!I91</f>
        <v>0</v>
      </c>
      <c r="I57" s="121">
        <f>会津!J91</f>
        <v>0</v>
      </c>
      <c r="J57" s="122">
        <f>会津!K91</f>
        <v>0</v>
      </c>
    </row>
    <row r="58" spans="1:12" ht="13.5" customHeight="1" x14ac:dyDescent="0.15">
      <c r="A58" s="80" t="s">
        <v>267</v>
      </c>
      <c r="B58" s="118">
        <f t="shared" si="3"/>
        <v>9550</v>
      </c>
      <c r="C58" s="97">
        <f>会津!D109</f>
        <v>6250</v>
      </c>
      <c r="D58" s="97">
        <f>会津!E109</f>
        <v>2000</v>
      </c>
      <c r="E58" s="97">
        <f>会津!F109</f>
        <v>500</v>
      </c>
      <c r="F58" s="244">
        <f>会津!G109</f>
        <v>450</v>
      </c>
      <c r="G58" s="97">
        <f>会津!H109</f>
        <v>200</v>
      </c>
      <c r="H58" s="97">
        <f>会津!I109</f>
        <v>100</v>
      </c>
      <c r="I58" s="97">
        <f>会津!J109</f>
        <v>50</v>
      </c>
      <c r="J58" s="98">
        <f>会津!K109</f>
        <v>0</v>
      </c>
    </row>
    <row r="59" spans="1:12" ht="13.5" customHeight="1" x14ac:dyDescent="0.15">
      <c r="A59" s="63" t="s">
        <v>231</v>
      </c>
      <c r="B59" s="105">
        <f t="shared" si="3"/>
        <v>0</v>
      </c>
      <c r="C59" s="121">
        <f>会津!D110</f>
        <v>0</v>
      </c>
      <c r="D59" s="121">
        <f>会津!E110</f>
        <v>0</v>
      </c>
      <c r="E59" s="121">
        <f>会津!F110</f>
        <v>0</v>
      </c>
      <c r="F59" s="251">
        <f>会津!G110</f>
        <v>0</v>
      </c>
      <c r="G59" s="121">
        <f>会津!H110</f>
        <v>0</v>
      </c>
      <c r="H59" s="121">
        <f>会津!I110</f>
        <v>0</v>
      </c>
      <c r="I59" s="121">
        <f>会津!J110</f>
        <v>0</v>
      </c>
      <c r="J59" s="122">
        <f>会津!K110</f>
        <v>0</v>
      </c>
    </row>
    <row r="60" spans="1:12" ht="13.5" customHeight="1" x14ac:dyDescent="0.15">
      <c r="A60" s="80" t="s">
        <v>266</v>
      </c>
      <c r="B60" s="118">
        <f t="shared" si="3"/>
        <v>6300</v>
      </c>
      <c r="C60" s="97">
        <f>会津!D135</f>
        <v>3800</v>
      </c>
      <c r="D60" s="97">
        <f>会津!E135</f>
        <v>1350</v>
      </c>
      <c r="E60" s="97">
        <f>会津!F135</f>
        <v>450</v>
      </c>
      <c r="F60" s="244">
        <f>会津!G135</f>
        <v>350</v>
      </c>
      <c r="G60" s="97">
        <f>会津!H135</f>
        <v>150</v>
      </c>
      <c r="H60" s="97">
        <f>会津!I135</f>
        <v>150</v>
      </c>
      <c r="I60" s="97">
        <f>会津!J135</f>
        <v>50</v>
      </c>
      <c r="J60" s="98">
        <f>会津!K135</f>
        <v>0</v>
      </c>
      <c r="K60" s="47"/>
    </row>
    <row r="61" spans="1:12" ht="13.5" customHeight="1" x14ac:dyDescent="0.15">
      <c r="A61" s="63" t="s">
        <v>230</v>
      </c>
      <c r="B61" s="105">
        <f t="shared" si="3"/>
        <v>0</v>
      </c>
      <c r="C61" s="121">
        <f>会津!D136</f>
        <v>0</v>
      </c>
      <c r="D61" s="121">
        <f>会津!E136</f>
        <v>0</v>
      </c>
      <c r="E61" s="121">
        <f>会津!F136</f>
        <v>0</v>
      </c>
      <c r="F61" s="251">
        <f>会津!G136</f>
        <v>0</v>
      </c>
      <c r="G61" s="121">
        <f>会津!H136</f>
        <v>0</v>
      </c>
      <c r="H61" s="121">
        <f>会津!I136</f>
        <v>0</v>
      </c>
      <c r="I61" s="121">
        <f>会津!J136</f>
        <v>0</v>
      </c>
      <c r="J61" s="122">
        <f>会津!K136</f>
        <v>0</v>
      </c>
    </row>
    <row r="62" spans="1:12" ht="13.5" customHeight="1" x14ac:dyDescent="0.15">
      <c r="A62" s="80" t="s">
        <v>379</v>
      </c>
      <c r="B62" s="118">
        <f t="shared" si="3"/>
        <v>8000</v>
      </c>
      <c r="C62" s="97">
        <f>会津!D156</f>
        <v>4850</v>
      </c>
      <c r="D62" s="97">
        <f>会津!E156</f>
        <v>2150</v>
      </c>
      <c r="E62" s="97">
        <f>会津!F156</f>
        <v>400</v>
      </c>
      <c r="F62" s="244">
        <f>会津!G156</f>
        <v>350</v>
      </c>
      <c r="G62" s="97">
        <f>会津!H156</f>
        <v>100</v>
      </c>
      <c r="H62" s="97">
        <f>会津!I156</f>
        <v>150</v>
      </c>
      <c r="I62" s="97">
        <f>会津!J156</f>
        <v>0</v>
      </c>
      <c r="J62" s="98">
        <f>会津!K156</f>
        <v>0</v>
      </c>
      <c r="K62" s="76"/>
    </row>
    <row r="63" spans="1:12" ht="13.5" customHeight="1" thickBot="1" x14ac:dyDescent="0.2">
      <c r="A63" s="63" t="s">
        <v>228</v>
      </c>
      <c r="B63" s="105">
        <f t="shared" si="3"/>
        <v>0</v>
      </c>
      <c r="C63" s="106">
        <f>会津!D157</f>
        <v>0</v>
      </c>
      <c r="D63" s="106">
        <f>会津!E157</f>
        <v>0</v>
      </c>
      <c r="E63" s="106">
        <f>会津!F157</f>
        <v>0</v>
      </c>
      <c r="F63" s="242">
        <f>会津!G157</f>
        <v>0</v>
      </c>
      <c r="G63" s="121">
        <f>会津!H157</f>
        <v>0</v>
      </c>
      <c r="H63" s="106">
        <f>会津!I157</f>
        <v>0</v>
      </c>
      <c r="I63" s="106">
        <f>会津!J157</f>
        <v>0</v>
      </c>
      <c r="J63" s="107">
        <f>会津!K157</f>
        <v>0</v>
      </c>
      <c r="K63" s="76"/>
    </row>
    <row r="64" spans="1:12" ht="13.5" customHeight="1" x14ac:dyDescent="0.15">
      <c r="A64" s="358" t="s">
        <v>238</v>
      </c>
      <c r="B64" s="123">
        <f>SUM(C64:J64)</f>
        <v>82700</v>
      </c>
      <c r="C64" s="124">
        <f>SUM(C50,C62,C56,C60,C58,C42,C46,C44,C40,C52,C54)</f>
        <v>49650</v>
      </c>
      <c r="D64" s="124">
        <f>SUM(D50,D62,D56,D60,D58,D42,D46,D44,D40,D52,D54)</f>
        <v>20750</v>
      </c>
      <c r="E64" s="124">
        <f t="shared" ref="E64:J64" si="4">SUM(E50,E62,E56,E60,E58,E42,E46,E44,E40,E52,E54)</f>
        <v>4500</v>
      </c>
      <c r="F64" s="252">
        <f t="shared" si="4"/>
        <v>3850</v>
      </c>
      <c r="G64" s="124">
        <f>SUM(G50,G62,G56,G60,G58,G42,G46,G44,G40,G52,G54)</f>
        <v>1700</v>
      </c>
      <c r="H64" s="124">
        <f>SUM(H50,H62,H56,H60,H58,H42,H46,H44,H40,H52,H54)</f>
        <v>1700</v>
      </c>
      <c r="I64" s="124">
        <f t="shared" si="4"/>
        <v>500</v>
      </c>
      <c r="J64" s="125">
        <f t="shared" si="4"/>
        <v>50</v>
      </c>
    </row>
    <row r="65" spans="1:10" ht="13.5" customHeight="1" thickBot="1" x14ac:dyDescent="0.2">
      <c r="A65" s="359"/>
      <c r="B65" s="99">
        <f t="shared" si="3"/>
        <v>0</v>
      </c>
      <c r="C65" s="126">
        <f>SUM(C51,C63,C57,C61,C59,C43,C47,C45,C41,C53,C55)</f>
        <v>0</v>
      </c>
      <c r="D65" s="126">
        <f>SUM(D51,D63,D57,D61,D59,D43,D47,D45,D41,D53,D55)</f>
        <v>0</v>
      </c>
      <c r="E65" s="126">
        <f t="shared" ref="E65:J65" si="5">SUM(E51,E63,E57,E61,E59,E43,E47,E45,E41,E53,E55)</f>
        <v>0</v>
      </c>
      <c r="F65" s="253">
        <f t="shared" si="5"/>
        <v>0</v>
      </c>
      <c r="G65" s="126">
        <f>SUM(G51,G63,G57,G61,G59,G43,G47,G45,G41,G53,G55)</f>
        <v>0</v>
      </c>
      <c r="H65" s="126">
        <f>SUM(H51,H63,H57,H61,H59,H43,H47,H45,H41,H53,H55)</f>
        <v>0</v>
      </c>
      <c r="I65" s="126">
        <f t="shared" si="5"/>
        <v>0</v>
      </c>
      <c r="J65" s="127">
        <f t="shared" si="5"/>
        <v>0</v>
      </c>
    </row>
  </sheetData>
  <sheetProtection algorithmName="SHA-512" hashValue="9QagNb0dzg0sidJ6M/+y+kvHc5aztyzeyEqk9dtjNcoI4FuhjeKJ3NNQoK7g2FhCwmGcZmmBJB4Rjb2OQYwGjQ==" saltValue="RpYixJsvAqZHegPodVj4jw==" spinCount="100000" sheet="1" objects="1" scenarios="1"/>
  <mergeCells count="20">
    <mergeCell ref="H6:J7"/>
    <mergeCell ref="A64:A65"/>
    <mergeCell ref="A8:J8"/>
    <mergeCell ref="G6:G7"/>
    <mergeCell ref="A38:A39"/>
    <mergeCell ref="A10:A11"/>
    <mergeCell ref="A6:C7"/>
    <mergeCell ref="D6:F7"/>
    <mergeCell ref="I1:J1"/>
    <mergeCell ref="A5:C5"/>
    <mergeCell ref="D5:F5"/>
    <mergeCell ref="A2:B2"/>
    <mergeCell ref="A3:B4"/>
    <mergeCell ref="F2:H2"/>
    <mergeCell ref="I2:J2"/>
    <mergeCell ref="I3:J4"/>
    <mergeCell ref="C2:E2"/>
    <mergeCell ref="C3:E4"/>
    <mergeCell ref="F3:H4"/>
    <mergeCell ref="H5:J5"/>
  </mergeCells>
  <phoneticPr fontId="2"/>
  <conditionalFormatting sqref="B17:J17 B21:J21 B25:J25 B37:J37 B51:J51 B53:J53 B39:J39 B43:J43 B47:J47 B41:J41 B57:J57 B45:J45 B55:J55 B61:J61 B63:J63 B29:J29 B31:J31 B23:J23 B33:J33 B27:J27 B13:J13 B11:J11 B59:J59 B35:J35 B19:J19 B65:J65 B15:J15">
    <cfRule type="expression" dxfId="66" priority="1" stopIfTrue="1">
      <formula>B10&lt;B11</formula>
    </cfRule>
  </conditionalFormatting>
  <printOptions horizontalCentered="1"/>
  <pageMargins left="0.19685039370078741" right="0.19685039370078741" top="0.31496062992125984" bottom="0.11811023622047245" header="0.11811023622047245" footer="0.51181102362204722"/>
  <pageSetup paperSize="9" orientation="portrait" verticalDpi="300" r:id="rId1"/>
  <headerFooter alignWithMargins="0">
    <oddHeader>&amp;L銘柄別折込部数</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82"/>
  <sheetViews>
    <sheetView showZeros="0" zoomScaleNormal="100" zoomScaleSheetLayoutView="100" workbookViewId="0">
      <selection sqref="A1:B1"/>
    </sheetView>
  </sheetViews>
  <sheetFormatPr defaultRowHeight="13.5" x14ac:dyDescent="0.15"/>
  <cols>
    <col min="1" max="1" width="6.375" style="47" customWidth="1"/>
    <col min="2" max="2" width="8.375" style="47" customWidth="1"/>
    <col min="3" max="3" width="8.625" style="47" customWidth="1"/>
    <col min="4" max="11" width="7.125" style="47" customWidth="1"/>
    <col min="12" max="12" width="19.5" style="47" customWidth="1"/>
    <col min="13" max="16384" width="9" style="47"/>
  </cols>
  <sheetData>
    <row r="1" spans="1:12" ht="17.25" customHeight="1" x14ac:dyDescent="0.15">
      <c r="A1" s="442" t="s">
        <v>0</v>
      </c>
      <c r="B1" s="442"/>
      <c r="C1" s="310" t="str">
        <f>市郡別合計!$B$1</f>
        <v>Ver1.0</v>
      </c>
      <c r="D1" s="433" t="s">
        <v>376</v>
      </c>
      <c r="E1" s="433"/>
      <c r="F1" s="433"/>
      <c r="G1" s="433"/>
      <c r="H1" s="433"/>
      <c r="I1" s="433"/>
      <c r="J1" s="433"/>
      <c r="L1" s="217" t="str">
        <f>市郡別合計!$I$1</f>
        <v>2019/11/15 改定部数</v>
      </c>
    </row>
    <row r="2" spans="1:12" ht="13.5" customHeight="1" x14ac:dyDescent="0.15">
      <c r="A2" s="403" t="s">
        <v>279</v>
      </c>
      <c r="B2" s="404"/>
      <c r="C2" s="404"/>
      <c r="D2" s="405"/>
      <c r="E2" s="370" t="s">
        <v>274</v>
      </c>
      <c r="F2" s="371"/>
      <c r="G2" s="371"/>
      <c r="H2" s="372"/>
      <c r="I2" s="379" t="s">
        <v>306</v>
      </c>
      <c r="J2" s="380"/>
      <c r="K2" s="381"/>
      <c r="L2" s="231" t="s">
        <v>278</v>
      </c>
    </row>
    <row r="3" spans="1:12" ht="13.5" customHeight="1" x14ac:dyDescent="0.15">
      <c r="A3" s="397">
        <f>市郡別合計!$A$3</f>
        <v>0</v>
      </c>
      <c r="B3" s="398"/>
      <c r="C3" s="398"/>
      <c r="D3" s="399"/>
      <c r="E3" s="446">
        <f>市郡別合計!$C$3</f>
        <v>0</v>
      </c>
      <c r="F3" s="447"/>
      <c r="G3" s="447"/>
      <c r="H3" s="448"/>
      <c r="I3" s="382">
        <f>市郡別合計!$F$3</f>
        <v>0</v>
      </c>
      <c r="J3" s="383"/>
      <c r="K3" s="384"/>
      <c r="L3" s="410">
        <f>市郡別合計!$I$3</f>
        <v>0</v>
      </c>
    </row>
    <row r="4" spans="1:12" ht="13.5" customHeight="1" x14ac:dyDescent="0.15">
      <c r="A4" s="400"/>
      <c r="B4" s="401"/>
      <c r="C4" s="401"/>
      <c r="D4" s="402"/>
      <c r="E4" s="449"/>
      <c r="F4" s="450"/>
      <c r="G4" s="450"/>
      <c r="H4" s="451"/>
      <c r="I4" s="385"/>
      <c r="J4" s="386"/>
      <c r="K4" s="387"/>
      <c r="L4" s="411"/>
    </row>
    <row r="5" spans="1:12" ht="13.5" customHeight="1" x14ac:dyDescent="0.15">
      <c r="A5" s="443" t="s">
        <v>280</v>
      </c>
      <c r="B5" s="444"/>
      <c r="C5" s="444"/>
      <c r="D5" s="444"/>
      <c r="E5" s="445"/>
      <c r="F5" s="388" t="s">
        <v>290</v>
      </c>
      <c r="G5" s="389"/>
      <c r="H5" s="389"/>
      <c r="I5" s="389"/>
      <c r="J5" s="390"/>
      <c r="K5" s="16" t="s">
        <v>276</v>
      </c>
      <c r="L5" s="218" t="s">
        <v>277</v>
      </c>
    </row>
    <row r="6" spans="1:12" ht="13.5" customHeight="1" x14ac:dyDescent="0.15">
      <c r="A6" s="391">
        <f>市郡別合計!$A$6</f>
        <v>0</v>
      </c>
      <c r="B6" s="392"/>
      <c r="C6" s="392"/>
      <c r="D6" s="392"/>
      <c r="E6" s="393"/>
      <c r="F6" s="434">
        <f>市郡別合計!$D$6</f>
        <v>0</v>
      </c>
      <c r="G6" s="435"/>
      <c r="H6" s="435"/>
      <c r="I6" s="435"/>
      <c r="J6" s="436"/>
      <c r="K6" s="373">
        <f>市郡別合計!$G$6</f>
        <v>0</v>
      </c>
      <c r="L6" s="375">
        <f>市郡別合計!$H$6</f>
        <v>0</v>
      </c>
    </row>
    <row r="7" spans="1:12" ht="13.5" customHeight="1" x14ac:dyDescent="0.15">
      <c r="A7" s="394"/>
      <c r="B7" s="395"/>
      <c r="C7" s="395"/>
      <c r="D7" s="395"/>
      <c r="E7" s="396"/>
      <c r="F7" s="437"/>
      <c r="G7" s="438"/>
      <c r="H7" s="438"/>
      <c r="I7" s="438"/>
      <c r="J7" s="439"/>
      <c r="K7" s="374"/>
      <c r="L7" s="376"/>
    </row>
    <row r="8" spans="1:12" ht="8.25" customHeight="1" x14ac:dyDescent="0.15">
      <c r="A8" s="2"/>
    </row>
    <row r="9" spans="1:12" ht="13.5" customHeight="1" x14ac:dyDescent="0.15">
      <c r="A9" s="440" t="s">
        <v>1</v>
      </c>
      <c r="B9" s="441"/>
      <c r="C9" s="3" t="s">
        <v>2</v>
      </c>
      <c r="D9" s="4" t="s">
        <v>4</v>
      </c>
      <c r="E9" s="4" t="s">
        <v>7</v>
      </c>
      <c r="F9" s="4" t="s">
        <v>5</v>
      </c>
      <c r="G9" s="259" t="s">
        <v>6</v>
      </c>
      <c r="H9" s="4" t="s">
        <v>3</v>
      </c>
      <c r="I9" s="4" t="s">
        <v>8</v>
      </c>
      <c r="J9" s="4" t="s">
        <v>558</v>
      </c>
      <c r="K9" s="5" t="s">
        <v>9</v>
      </c>
      <c r="L9" s="5" t="s">
        <v>474</v>
      </c>
    </row>
    <row r="10" spans="1:12" ht="24.95" customHeight="1" x14ac:dyDescent="0.15">
      <c r="A10" s="414" t="s">
        <v>425</v>
      </c>
      <c r="B10" s="415"/>
      <c r="H10" s="86"/>
      <c r="L10" s="219"/>
    </row>
    <row r="11" spans="1:12" ht="13.5" customHeight="1" x14ac:dyDescent="0.15">
      <c r="A11" s="6" t="s">
        <v>516</v>
      </c>
      <c r="B11" s="57"/>
      <c r="C11" s="102">
        <f>SUM(D11:K11)</f>
        <v>2600</v>
      </c>
      <c r="D11" s="103">
        <v>1950</v>
      </c>
      <c r="E11" s="103"/>
      <c r="F11" s="103"/>
      <c r="G11" s="246"/>
      <c r="H11" s="103">
        <v>200</v>
      </c>
      <c r="I11" s="103">
        <v>400</v>
      </c>
      <c r="J11" s="103">
        <v>50</v>
      </c>
      <c r="K11" s="140"/>
      <c r="L11" s="377"/>
    </row>
    <row r="12" spans="1:12" ht="13.5" customHeight="1" x14ac:dyDescent="0.15">
      <c r="A12" s="8"/>
      <c r="B12" s="289"/>
      <c r="C12" s="113">
        <f t="shared" ref="C12:C54" si="0">SUM(D12:K12)</f>
        <v>0</v>
      </c>
      <c r="D12" s="197"/>
      <c r="E12" s="128"/>
      <c r="F12" s="128"/>
      <c r="G12" s="254"/>
      <c r="H12" s="198"/>
      <c r="I12" s="197"/>
      <c r="J12" s="197"/>
      <c r="K12" s="142"/>
      <c r="L12" s="378"/>
    </row>
    <row r="13" spans="1:12" ht="13.5" customHeight="1" x14ac:dyDescent="0.15">
      <c r="A13" s="458" t="s">
        <v>517</v>
      </c>
      <c r="B13" s="459"/>
      <c r="C13" s="139">
        <f t="shared" si="0"/>
        <v>4450</v>
      </c>
      <c r="D13" s="103">
        <v>2900</v>
      </c>
      <c r="E13" s="103"/>
      <c r="F13" s="103"/>
      <c r="G13" s="246"/>
      <c r="H13" s="103">
        <v>300</v>
      </c>
      <c r="I13" s="103">
        <v>1150</v>
      </c>
      <c r="J13" s="103">
        <v>100</v>
      </c>
      <c r="K13" s="143"/>
      <c r="L13" s="377"/>
    </row>
    <row r="14" spans="1:12" ht="13.5" customHeight="1" x14ac:dyDescent="0.15">
      <c r="A14" s="460"/>
      <c r="B14" s="461"/>
      <c r="C14" s="141">
        <f t="shared" si="0"/>
        <v>0</v>
      </c>
      <c r="D14" s="198"/>
      <c r="E14" s="144"/>
      <c r="F14" s="144"/>
      <c r="G14" s="261"/>
      <c r="H14" s="198"/>
      <c r="I14" s="198"/>
      <c r="J14" s="198"/>
      <c r="K14" s="145"/>
      <c r="L14" s="378"/>
    </row>
    <row r="15" spans="1:12" ht="13.5" customHeight="1" x14ac:dyDescent="0.15">
      <c r="A15" s="6" t="s">
        <v>518</v>
      </c>
      <c r="B15" s="57"/>
      <c r="C15" s="139">
        <f t="shared" si="0"/>
        <v>4450</v>
      </c>
      <c r="D15" s="103">
        <f>SUM(D17,D19)</f>
        <v>3600</v>
      </c>
      <c r="E15" s="103">
        <f>SUM(E17,E19)</f>
        <v>0</v>
      </c>
      <c r="F15" s="103">
        <f t="shared" ref="F15:K15" si="1">SUM(F17,F19)</f>
        <v>0</v>
      </c>
      <c r="G15" s="246">
        <f t="shared" si="1"/>
        <v>0</v>
      </c>
      <c r="H15" s="103">
        <f>SUM(H17,H19)</f>
        <v>350</v>
      </c>
      <c r="I15" s="103">
        <f>SUM(I17,I19)</f>
        <v>450</v>
      </c>
      <c r="J15" s="103">
        <f t="shared" si="1"/>
        <v>50</v>
      </c>
      <c r="K15" s="143">
        <f t="shared" si="1"/>
        <v>0</v>
      </c>
      <c r="L15" s="377"/>
    </row>
    <row r="16" spans="1:12" ht="13.5" customHeight="1" x14ac:dyDescent="0.15">
      <c r="A16" s="8"/>
      <c r="B16" s="58"/>
      <c r="C16" s="141">
        <f t="shared" si="0"/>
        <v>0</v>
      </c>
      <c r="D16" s="144">
        <f>SUM(D18,D20)</f>
        <v>0</v>
      </c>
      <c r="E16" s="144"/>
      <c r="F16" s="144"/>
      <c r="G16" s="261"/>
      <c r="H16" s="144">
        <f>SUM(H18,H20)</f>
        <v>0</v>
      </c>
      <c r="I16" s="144">
        <f>SUM(I18,I20)</f>
        <v>0</v>
      </c>
      <c r="J16" s="144">
        <f>SUM(J18,J20)</f>
        <v>0</v>
      </c>
      <c r="K16" s="145"/>
      <c r="L16" s="378"/>
    </row>
    <row r="17" spans="1:12" ht="13.5" customHeight="1" x14ac:dyDescent="0.15">
      <c r="A17" s="6" t="s">
        <v>350</v>
      </c>
      <c r="B17" s="57"/>
      <c r="C17" s="139">
        <f t="shared" si="0"/>
        <v>3900</v>
      </c>
      <c r="D17" s="103">
        <v>3150</v>
      </c>
      <c r="E17" s="103"/>
      <c r="F17" s="103"/>
      <c r="G17" s="246"/>
      <c r="H17" s="103">
        <v>300</v>
      </c>
      <c r="I17" s="103">
        <v>400</v>
      </c>
      <c r="J17" s="103">
        <v>50</v>
      </c>
      <c r="K17" s="143"/>
      <c r="L17" s="377"/>
    </row>
    <row r="18" spans="1:12" ht="13.5" customHeight="1" x14ac:dyDescent="0.15">
      <c r="A18" s="8"/>
      <c r="B18" s="58"/>
      <c r="C18" s="141">
        <f t="shared" si="0"/>
        <v>0</v>
      </c>
      <c r="D18" s="198"/>
      <c r="E18" s="144"/>
      <c r="F18" s="144"/>
      <c r="G18" s="261"/>
      <c r="H18" s="198"/>
      <c r="I18" s="198"/>
      <c r="J18" s="198"/>
      <c r="K18" s="145"/>
      <c r="L18" s="378"/>
    </row>
    <row r="19" spans="1:12" ht="13.5" customHeight="1" x14ac:dyDescent="0.15">
      <c r="A19" s="6" t="s">
        <v>351</v>
      </c>
      <c r="B19" s="57"/>
      <c r="C19" s="139">
        <f t="shared" si="0"/>
        <v>550</v>
      </c>
      <c r="D19" s="108">
        <v>450</v>
      </c>
      <c r="E19" s="108"/>
      <c r="F19" s="108"/>
      <c r="G19" s="151"/>
      <c r="H19" s="108">
        <v>50</v>
      </c>
      <c r="I19" s="103">
        <v>50</v>
      </c>
      <c r="J19" s="108"/>
      <c r="K19" s="140"/>
      <c r="L19" s="377"/>
    </row>
    <row r="20" spans="1:12" ht="13.5" customHeight="1" x14ac:dyDescent="0.15">
      <c r="A20" s="8"/>
      <c r="B20" s="58"/>
      <c r="C20" s="141">
        <f t="shared" si="0"/>
        <v>0</v>
      </c>
      <c r="D20" s="199"/>
      <c r="E20" s="128"/>
      <c r="F20" s="128"/>
      <c r="G20" s="254"/>
      <c r="H20" s="199"/>
      <c r="I20" s="198"/>
      <c r="J20" s="128"/>
      <c r="K20" s="147"/>
      <c r="L20" s="378"/>
    </row>
    <row r="21" spans="1:12" ht="13.5" customHeight="1" x14ac:dyDescent="0.15">
      <c r="A21" s="6" t="s">
        <v>11</v>
      </c>
      <c r="B21" s="57"/>
      <c r="C21" s="139">
        <f t="shared" si="0"/>
        <v>4450</v>
      </c>
      <c r="D21" s="103">
        <v>3800</v>
      </c>
      <c r="E21" s="103"/>
      <c r="F21" s="103"/>
      <c r="G21" s="246"/>
      <c r="H21" s="103">
        <v>200</v>
      </c>
      <c r="I21" s="103">
        <v>400</v>
      </c>
      <c r="J21" s="103">
        <v>50</v>
      </c>
      <c r="K21" s="143"/>
      <c r="L21" s="377"/>
    </row>
    <row r="22" spans="1:12" ht="13.5" customHeight="1" x14ac:dyDescent="0.15">
      <c r="A22" s="8"/>
      <c r="B22" s="58"/>
      <c r="C22" s="141">
        <f t="shared" si="0"/>
        <v>0</v>
      </c>
      <c r="D22" s="198"/>
      <c r="E22" s="144"/>
      <c r="F22" s="144"/>
      <c r="G22" s="261"/>
      <c r="H22" s="198"/>
      <c r="I22" s="198"/>
      <c r="J22" s="198"/>
      <c r="K22" s="145"/>
      <c r="L22" s="378"/>
    </row>
    <row r="23" spans="1:12" ht="13.5" customHeight="1" x14ac:dyDescent="0.15">
      <c r="A23" s="6" t="s">
        <v>519</v>
      </c>
      <c r="B23" s="57"/>
      <c r="C23" s="139">
        <f t="shared" si="0"/>
        <v>4300</v>
      </c>
      <c r="D23" s="103">
        <f>SUM(D25,D27)</f>
        <v>3600</v>
      </c>
      <c r="E23" s="103">
        <f>SUM(E25,E27)</f>
        <v>0</v>
      </c>
      <c r="F23" s="103">
        <f t="shared" ref="F23:K23" si="2">SUM(F25,F27)</f>
        <v>0</v>
      </c>
      <c r="G23" s="246">
        <f t="shared" si="2"/>
        <v>0</v>
      </c>
      <c r="H23" s="103">
        <f>SUM(H25,H27)</f>
        <v>350</v>
      </c>
      <c r="I23" s="103">
        <f>SUM(I25,I27)</f>
        <v>300</v>
      </c>
      <c r="J23" s="103">
        <f t="shared" si="2"/>
        <v>50</v>
      </c>
      <c r="K23" s="143">
        <f t="shared" si="2"/>
        <v>0</v>
      </c>
      <c r="L23" s="377"/>
    </row>
    <row r="24" spans="1:12" ht="13.5" customHeight="1" x14ac:dyDescent="0.15">
      <c r="A24" s="8"/>
      <c r="B24" s="58"/>
      <c r="C24" s="141">
        <f t="shared" si="0"/>
        <v>0</v>
      </c>
      <c r="D24" s="114">
        <f>SUM(D26,D28)</f>
        <v>0</v>
      </c>
      <c r="E24" s="128"/>
      <c r="F24" s="128"/>
      <c r="G24" s="254"/>
      <c r="H24" s="128">
        <f>SUM(H26,H28)</f>
        <v>0</v>
      </c>
      <c r="I24" s="128">
        <f>SUM(I26,I28)</f>
        <v>0</v>
      </c>
      <c r="J24" s="128">
        <f>SUM(J26,J28)</f>
        <v>0</v>
      </c>
      <c r="K24" s="148">
        <f>SUM(K28,K26)</f>
        <v>0</v>
      </c>
      <c r="L24" s="378"/>
    </row>
    <row r="25" spans="1:12" ht="13.5" customHeight="1" x14ac:dyDescent="0.15">
      <c r="A25" s="6" t="s">
        <v>12</v>
      </c>
      <c r="B25" s="57"/>
      <c r="C25" s="139">
        <f t="shared" si="0"/>
        <v>2350</v>
      </c>
      <c r="D25" s="103">
        <v>1900</v>
      </c>
      <c r="E25" s="103"/>
      <c r="F25" s="103"/>
      <c r="G25" s="246"/>
      <c r="H25" s="103">
        <v>200</v>
      </c>
      <c r="I25" s="103">
        <v>200</v>
      </c>
      <c r="J25" s="103">
        <v>50</v>
      </c>
      <c r="K25" s="143"/>
      <c r="L25" s="377"/>
    </row>
    <row r="26" spans="1:12" ht="13.5" customHeight="1" x14ac:dyDescent="0.15">
      <c r="A26" s="8"/>
      <c r="B26" s="58"/>
      <c r="C26" s="141">
        <f t="shared" si="0"/>
        <v>0</v>
      </c>
      <c r="D26" s="198"/>
      <c r="E26" s="144"/>
      <c r="F26" s="144"/>
      <c r="G26" s="261"/>
      <c r="H26" s="198"/>
      <c r="I26" s="198"/>
      <c r="J26" s="198"/>
      <c r="K26" s="145"/>
      <c r="L26" s="378"/>
    </row>
    <row r="27" spans="1:12" ht="13.5" customHeight="1" x14ac:dyDescent="0.15">
      <c r="A27" s="6" t="s">
        <v>13</v>
      </c>
      <c r="B27" s="57"/>
      <c r="C27" s="139">
        <f t="shared" si="0"/>
        <v>1950</v>
      </c>
      <c r="D27" s="103">
        <v>1700</v>
      </c>
      <c r="E27" s="103"/>
      <c r="F27" s="103"/>
      <c r="G27" s="246"/>
      <c r="H27" s="103">
        <v>150</v>
      </c>
      <c r="I27" s="103">
        <v>100</v>
      </c>
      <c r="J27" s="103"/>
      <c r="K27" s="143"/>
      <c r="L27" s="377"/>
    </row>
    <row r="28" spans="1:12" ht="13.5" customHeight="1" x14ac:dyDescent="0.15">
      <c r="A28" s="8"/>
      <c r="B28" s="58"/>
      <c r="C28" s="141">
        <f t="shared" si="0"/>
        <v>0</v>
      </c>
      <c r="D28" s="198"/>
      <c r="E28" s="144"/>
      <c r="F28" s="144"/>
      <c r="G28" s="261"/>
      <c r="H28" s="198"/>
      <c r="I28" s="198"/>
      <c r="J28" s="144"/>
      <c r="K28" s="145"/>
      <c r="L28" s="378"/>
    </row>
    <row r="29" spans="1:12" ht="13.5" customHeight="1" x14ac:dyDescent="0.15">
      <c r="A29" s="6" t="s">
        <v>520</v>
      </c>
      <c r="B29" s="57"/>
      <c r="C29" s="139">
        <f t="shared" si="0"/>
        <v>2950</v>
      </c>
      <c r="D29" s="108">
        <v>2650</v>
      </c>
      <c r="E29" s="108"/>
      <c r="F29" s="108"/>
      <c r="G29" s="151"/>
      <c r="H29" s="108">
        <v>250</v>
      </c>
      <c r="I29" s="108"/>
      <c r="J29" s="108">
        <v>50</v>
      </c>
      <c r="K29" s="140"/>
      <c r="L29" s="377"/>
    </row>
    <row r="30" spans="1:12" ht="13.5" customHeight="1" x14ac:dyDescent="0.15">
      <c r="A30" s="8"/>
      <c r="B30" s="58"/>
      <c r="C30" s="141">
        <f t="shared" si="0"/>
        <v>0</v>
      </c>
      <c r="D30" s="199"/>
      <c r="E30" s="128"/>
      <c r="F30" s="128"/>
      <c r="G30" s="254"/>
      <c r="H30" s="199"/>
      <c r="I30" s="128"/>
      <c r="J30" s="199"/>
      <c r="K30" s="147"/>
      <c r="L30" s="378"/>
    </row>
    <row r="31" spans="1:12" ht="13.5" customHeight="1" x14ac:dyDescent="0.15">
      <c r="A31" s="6" t="s">
        <v>521</v>
      </c>
      <c r="B31" s="57"/>
      <c r="C31" s="139">
        <f t="shared" si="0"/>
        <v>3000</v>
      </c>
      <c r="D31" s="103">
        <v>2500</v>
      </c>
      <c r="E31" s="103"/>
      <c r="F31" s="103"/>
      <c r="G31" s="246"/>
      <c r="H31" s="103">
        <v>150</v>
      </c>
      <c r="I31" s="103">
        <v>300</v>
      </c>
      <c r="J31" s="103">
        <v>50</v>
      </c>
      <c r="K31" s="143"/>
      <c r="L31" s="377"/>
    </row>
    <row r="32" spans="1:12" ht="13.5" customHeight="1" x14ac:dyDescent="0.15">
      <c r="A32" s="8"/>
      <c r="B32" s="58"/>
      <c r="C32" s="141">
        <f t="shared" si="0"/>
        <v>0</v>
      </c>
      <c r="D32" s="198"/>
      <c r="E32" s="144"/>
      <c r="F32" s="144"/>
      <c r="G32" s="261"/>
      <c r="H32" s="198"/>
      <c r="I32" s="198"/>
      <c r="J32" s="198"/>
      <c r="K32" s="145"/>
      <c r="L32" s="378"/>
    </row>
    <row r="33" spans="1:12" ht="13.5" customHeight="1" x14ac:dyDescent="0.15">
      <c r="A33" s="6" t="s">
        <v>14</v>
      </c>
      <c r="B33" s="57"/>
      <c r="C33" s="139">
        <f t="shared" si="0"/>
        <v>3450</v>
      </c>
      <c r="D33" s="108"/>
      <c r="E33" s="108">
        <v>2150</v>
      </c>
      <c r="F33" s="108"/>
      <c r="G33" s="151">
        <v>1250</v>
      </c>
      <c r="H33" s="108"/>
      <c r="I33" s="151">
        <v>50</v>
      </c>
      <c r="J33" s="108"/>
      <c r="K33" s="140"/>
      <c r="L33" s="377" t="s">
        <v>579</v>
      </c>
    </row>
    <row r="34" spans="1:12" ht="13.5" customHeight="1" x14ac:dyDescent="0.15">
      <c r="A34" s="8"/>
      <c r="B34" s="58"/>
      <c r="C34" s="141">
        <f t="shared" si="0"/>
        <v>0</v>
      </c>
      <c r="D34" s="128"/>
      <c r="E34" s="199"/>
      <c r="F34" s="128"/>
      <c r="G34" s="260"/>
      <c r="H34" s="128"/>
      <c r="I34" s="260"/>
      <c r="J34" s="128"/>
      <c r="K34" s="147"/>
      <c r="L34" s="378"/>
    </row>
    <row r="35" spans="1:12" ht="13.5" customHeight="1" x14ac:dyDescent="0.15">
      <c r="A35" s="6" t="s">
        <v>15</v>
      </c>
      <c r="B35" s="57"/>
      <c r="C35" s="139">
        <f t="shared" si="0"/>
        <v>5300</v>
      </c>
      <c r="D35" s="103"/>
      <c r="E35" s="103">
        <v>3700</v>
      </c>
      <c r="F35" s="103"/>
      <c r="G35" s="246">
        <v>1350</v>
      </c>
      <c r="H35" s="103"/>
      <c r="I35" s="103">
        <v>250</v>
      </c>
      <c r="J35" s="103"/>
      <c r="K35" s="143"/>
      <c r="L35" s="377" t="s">
        <v>400</v>
      </c>
    </row>
    <row r="36" spans="1:12" ht="13.5" customHeight="1" x14ac:dyDescent="0.15">
      <c r="A36" s="8"/>
      <c r="B36" s="58"/>
      <c r="C36" s="141">
        <f t="shared" si="0"/>
        <v>0</v>
      </c>
      <c r="D36" s="144"/>
      <c r="E36" s="198"/>
      <c r="F36" s="144"/>
      <c r="G36" s="262"/>
      <c r="H36" s="144"/>
      <c r="I36" s="198"/>
      <c r="J36" s="144"/>
      <c r="K36" s="145"/>
      <c r="L36" s="378"/>
    </row>
    <row r="37" spans="1:12" ht="13.5" customHeight="1" x14ac:dyDescent="0.15">
      <c r="A37" s="6" t="s">
        <v>16</v>
      </c>
      <c r="B37" s="57"/>
      <c r="C37" s="139">
        <f t="shared" si="0"/>
        <v>4900</v>
      </c>
      <c r="D37" s="108"/>
      <c r="E37" s="108">
        <v>3800</v>
      </c>
      <c r="F37" s="108"/>
      <c r="G37" s="151">
        <v>1100</v>
      </c>
      <c r="H37" s="108"/>
      <c r="I37" s="108"/>
      <c r="J37" s="108"/>
      <c r="K37" s="140"/>
      <c r="L37" s="377"/>
    </row>
    <row r="38" spans="1:12" ht="13.5" customHeight="1" x14ac:dyDescent="0.15">
      <c r="A38" s="8"/>
      <c r="B38" s="58"/>
      <c r="C38" s="141">
        <f t="shared" si="0"/>
        <v>0</v>
      </c>
      <c r="D38" s="128"/>
      <c r="E38" s="199"/>
      <c r="F38" s="128"/>
      <c r="G38" s="260"/>
      <c r="H38" s="128"/>
      <c r="I38" s="128"/>
      <c r="J38" s="128"/>
      <c r="K38" s="147"/>
      <c r="L38" s="378"/>
    </row>
    <row r="39" spans="1:12" ht="13.5" customHeight="1" x14ac:dyDescent="0.15">
      <c r="A39" s="6" t="s">
        <v>291</v>
      </c>
      <c r="B39" s="57"/>
      <c r="C39" s="139">
        <f t="shared" si="0"/>
        <v>2700</v>
      </c>
      <c r="D39" s="103"/>
      <c r="E39" s="103">
        <v>1800</v>
      </c>
      <c r="F39" s="103"/>
      <c r="G39" s="246">
        <v>900</v>
      </c>
      <c r="H39" s="103"/>
      <c r="I39" s="103"/>
      <c r="J39" s="103"/>
      <c r="K39" s="143"/>
      <c r="L39" s="377"/>
    </row>
    <row r="40" spans="1:12" ht="13.5" customHeight="1" x14ac:dyDescent="0.15">
      <c r="A40" s="8"/>
      <c r="B40" s="58"/>
      <c r="C40" s="141">
        <f t="shared" si="0"/>
        <v>0</v>
      </c>
      <c r="D40" s="144"/>
      <c r="E40" s="198"/>
      <c r="F40" s="144"/>
      <c r="G40" s="262"/>
      <c r="H40" s="144"/>
      <c r="I40" s="144"/>
      <c r="J40" s="144"/>
      <c r="K40" s="145"/>
      <c r="L40" s="378"/>
    </row>
    <row r="41" spans="1:12" ht="13.5" customHeight="1" x14ac:dyDescent="0.15">
      <c r="A41" s="6" t="s">
        <v>17</v>
      </c>
      <c r="B41" s="57"/>
      <c r="C41" s="139">
        <f t="shared" si="0"/>
        <v>3150</v>
      </c>
      <c r="D41" s="108"/>
      <c r="E41" s="108">
        <v>2350</v>
      </c>
      <c r="F41" s="108"/>
      <c r="G41" s="151">
        <v>800</v>
      </c>
      <c r="H41" s="108"/>
      <c r="I41" s="108"/>
      <c r="J41" s="108"/>
      <c r="K41" s="140"/>
      <c r="L41" s="377"/>
    </row>
    <row r="42" spans="1:12" ht="13.5" customHeight="1" x14ac:dyDescent="0.15">
      <c r="A42" s="8"/>
      <c r="B42" s="58"/>
      <c r="C42" s="141">
        <f t="shared" si="0"/>
        <v>0</v>
      </c>
      <c r="D42" s="128"/>
      <c r="E42" s="199"/>
      <c r="F42" s="128"/>
      <c r="G42" s="260"/>
      <c r="H42" s="128"/>
      <c r="I42" s="128"/>
      <c r="J42" s="128"/>
      <c r="K42" s="147"/>
      <c r="L42" s="378"/>
    </row>
    <row r="43" spans="1:12" ht="13.5" customHeight="1" x14ac:dyDescent="0.15">
      <c r="A43" s="6" t="s">
        <v>18</v>
      </c>
      <c r="B43" s="57"/>
      <c r="C43" s="139">
        <f t="shared" si="0"/>
        <v>3050</v>
      </c>
      <c r="D43" s="108"/>
      <c r="E43" s="108">
        <v>2300</v>
      </c>
      <c r="F43" s="108"/>
      <c r="G43" s="151">
        <v>750</v>
      </c>
      <c r="H43" s="108"/>
      <c r="I43" s="108"/>
      <c r="J43" s="108"/>
      <c r="K43" s="140"/>
      <c r="L43" s="377"/>
    </row>
    <row r="44" spans="1:12" ht="13.5" customHeight="1" x14ac:dyDescent="0.15">
      <c r="A44" s="8"/>
      <c r="B44" s="58"/>
      <c r="C44" s="141">
        <f t="shared" si="0"/>
        <v>0</v>
      </c>
      <c r="D44" s="128"/>
      <c r="E44" s="199"/>
      <c r="F44" s="128"/>
      <c r="G44" s="260"/>
      <c r="H44" s="128"/>
      <c r="I44" s="128"/>
      <c r="J44" s="128"/>
      <c r="K44" s="147"/>
      <c r="L44" s="378"/>
    </row>
    <row r="45" spans="1:12" ht="13.5" customHeight="1" x14ac:dyDescent="0.15">
      <c r="A45" s="6" t="s">
        <v>19</v>
      </c>
      <c r="B45" s="57"/>
      <c r="C45" s="139">
        <f t="shared" si="0"/>
        <v>2350</v>
      </c>
      <c r="D45" s="103"/>
      <c r="E45" s="103">
        <v>1650</v>
      </c>
      <c r="F45" s="103"/>
      <c r="G45" s="246">
        <v>650</v>
      </c>
      <c r="H45" s="103"/>
      <c r="I45" s="103"/>
      <c r="J45" s="103"/>
      <c r="K45" s="143">
        <v>50</v>
      </c>
      <c r="L45" s="377"/>
    </row>
    <row r="46" spans="1:12" ht="13.5" customHeight="1" x14ac:dyDescent="0.15">
      <c r="A46" s="8"/>
      <c r="B46" s="58"/>
      <c r="C46" s="141">
        <f t="shared" si="0"/>
        <v>0</v>
      </c>
      <c r="D46" s="144"/>
      <c r="E46" s="198"/>
      <c r="F46" s="144"/>
      <c r="G46" s="262"/>
      <c r="H46" s="144"/>
      <c r="I46" s="144"/>
      <c r="J46" s="144"/>
      <c r="K46" s="200"/>
      <c r="L46" s="378"/>
    </row>
    <row r="47" spans="1:12" ht="13.5" customHeight="1" x14ac:dyDescent="0.15">
      <c r="A47" s="6" t="s">
        <v>394</v>
      </c>
      <c r="B47" s="57"/>
      <c r="C47" s="139">
        <f t="shared" si="0"/>
        <v>3050</v>
      </c>
      <c r="D47" s="108"/>
      <c r="E47" s="108">
        <v>1900</v>
      </c>
      <c r="F47" s="108"/>
      <c r="G47" s="151">
        <v>1150</v>
      </c>
      <c r="H47" s="108"/>
      <c r="I47" s="108"/>
      <c r="J47" s="108"/>
      <c r="K47" s="140"/>
      <c r="L47" s="377"/>
    </row>
    <row r="48" spans="1:12" ht="13.5" customHeight="1" x14ac:dyDescent="0.15">
      <c r="A48" s="8"/>
      <c r="B48" s="58"/>
      <c r="C48" s="141">
        <f t="shared" si="0"/>
        <v>0</v>
      </c>
      <c r="D48" s="128"/>
      <c r="E48" s="199"/>
      <c r="F48" s="128"/>
      <c r="G48" s="260"/>
      <c r="H48" s="128"/>
      <c r="I48" s="128"/>
      <c r="J48" s="128"/>
      <c r="K48" s="147"/>
      <c r="L48" s="378"/>
    </row>
    <row r="49" spans="1:23" ht="13.5" customHeight="1" x14ac:dyDescent="0.15">
      <c r="A49" s="6" t="s">
        <v>539</v>
      </c>
      <c r="B49" s="57"/>
      <c r="C49" s="139">
        <f t="shared" si="0"/>
        <v>3750</v>
      </c>
      <c r="D49" s="103"/>
      <c r="E49" s="103">
        <v>750</v>
      </c>
      <c r="F49" s="103">
        <v>3000</v>
      </c>
      <c r="G49" s="246"/>
      <c r="H49" s="103"/>
      <c r="I49" s="103"/>
      <c r="J49" s="103"/>
      <c r="K49" s="143"/>
      <c r="L49" s="377"/>
    </row>
    <row r="50" spans="1:23" ht="13.5" customHeight="1" x14ac:dyDescent="0.15">
      <c r="A50" s="8"/>
      <c r="B50" s="58"/>
      <c r="C50" s="141">
        <f t="shared" si="0"/>
        <v>0</v>
      </c>
      <c r="D50" s="144"/>
      <c r="E50" s="198"/>
      <c r="F50" s="198"/>
      <c r="G50" s="261"/>
      <c r="H50" s="144"/>
      <c r="I50" s="144"/>
      <c r="J50" s="144"/>
      <c r="K50" s="145"/>
      <c r="L50" s="378"/>
    </row>
    <row r="51" spans="1:23" ht="13.5" customHeight="1" x14ac:dyDescent="0.15">
      <c r="A51" s="6" t="s">
        <v>20</v>
      </c>
      <c r="B51" s="57"/>
      <c r="C51" s="139">
        <f t="shared" si="0"/>
        <v>3250</v>
      </c>
      <c r="D51" s="108"/>
      <c r="E51" s="108">
        <v>300</v>
      </c>
      <c r="F51" s="108">
        <v>2950</v>
      </c>
      <c r="G51" s="151"/>
      <c r="H51" s="108"/>
      <c r="I51" s="108"/>
      <c r="J51" s="108"/>
      <c r="K51" s="140"/>
      <c r="L51" s="377"/>
    </row>
    <row r="52" spans="1:23" ht="13.5" customHeight="1" x14ac:dyDescent="0.15">
      <c r="A52" s="8"/>
      <c r="B52" s="58"/>
      <c r="C52" s="141">
        <f t="shared" si="0"/>
        <v>0</v>
      </c>
      <c r="D52" s="128"/>
      <c r="E52" s="199"/>
      <c r="F52" s="199"/>
      <c r="G52" s="254"/>
      <c r="H52" s="128"/>
      <c r="I52" s="128"/>
      <c r="J52" s="128"/>
      <c r="K52" s="147"/>
      <c r="L52" s="378"/>
    </row>
    <row r="53" spans="1:23" ht="13.5" customHeight="1" x14ac:dyDescent="0.15">
      <c r="A53" s="6" t="s">
        <v>21</v>
      </c>
      <c r="B53" s="57"/>
      <c r="C53" s="139">
        <f t="shared" si="0"/>
        <v>2600</v>
      </c>
      <c r="D53" s="103"/>
      <c r="E53" s="103">
        <v>850</v>
      </c>
      <c r="F53" s="103">
        <v>1750</v>
      </c>
      <c r="G53" s="246"/>
      <c r="H53" s="103"/>
      <c r="I53" s="103"/>
      <c r="J53" s="103"/>
      <c r="K53" s="143"/>
      <c r="L53" s="377" t="s">
        <v>395</v>
      </c>
    </row>
    <row r="54" spans="1:23" ht="13.5" customHeight="1" x14ac:dyDescent="0.15">
      <c r="A54" s="8"/>
      <c r="B54" s="58"/>
      <c r="C54" s="141">
        <f t="shared" si="0"/>
        <v>0</v>
      </c>
      <c r="D54" s="128"/>
      <c r="E54" s="199"/>
      <c r="F54" s="199"/>
      <c r="G54" s="254"/>
      <c r="H54" s="128"/>
      <c r="I54" s="128"/>
      <c r="J54" s="128"/>
      <c r="K54" s="147"/>
      <c r="L54" s="378"/>
    </row>
    <row r="55" spans="1:23" ht="17.25" customHeight="1" x14ac:dyDescent="0.15">
      <c r="A55" s="442" t="s">
        <v>0</v>
      </c>
      <c r="B55" s="442"/>
      <c r="C55" s="238" t="str">
        <f>市郡別合計!$B$1</f>
        <v>Ver1.0</v>
      </c>
      <c r="D55" s="433" t="s">
        <v>377</v>
      </c>
      <c r="E55" s="433"/>
      <c r="F55" s="433"/>
      <c r="G55" s="433"/>
      <c r="H55" s="433"/>
      <c r="I55" s="433"/>
      <c r="J55" s="433"/>
      <c r="L55" s="217" t="str">
        <f>市郡別合計!$I$1</f>
        <v>2019/11/15 改定部数</v>
      </c>
    </row>
    <row r="56" spans="1:23" ht="13.5" customHeight="1" x14ac:dyDescent="0.15">
      <c r="A56" s="403" t="s">
        <v>279</v>
      </c>
      <c r="B56" s="404"/>
      <c r="C56" s="404"/>
      <c r="D56" s="405"/>
      <c r="E56" s="370" t="s">
        <v>274</v>
      </c>
      <c r="F56" s="371"/>
      <c r="G56" s="371"/>
      <c r="H56" s="372"/>
      <c r="I56" s="379" t="s">
        <v>306</v>
      </c>
      <c r="J56" s="380"/>
      <c r="K56" s="381"/>
      <c r="L56" s="231" t="s">
        <v>278</v>
      </c>
      <c r="M56" s="83"/>
      <c r="N56" s="83"/>
      <c r="O56" s="83"/>
      <c r="P56" s="83"/>
      <c r="Q56" s="83"/>
      <c r="R56" s="83"/>
      <c r="S56" s="83"/>
      <c r="T56" s="83"/>
      <c r="U56" s="83"/>
      <c r="V56" s="83"/>
      <c r="W56" s="83"/>
    </row>
    <row r="57" spans="1:23" ht="13.5" customHeight="1" x14ac:dyDescent="0.15">
      <c r="A57" s="397">
        <f>市郡別合計!$A$3</f>
        <v>0</v>
      </c>
      <c r="B57" s="398"/>
      <c r="C57" s="398"/>
      <c r="D57" s="399"/>
      <c r="E57" s="446">
        <f>市郡別合計!$C$3</f>
        <v>0</v>
      </c>
      <c r="F57" s="447"/>
      <c r="G57" s="447"/>
      <c r="H57" s="448"/>
      <c r="I57" s="382">
        <f>市郡別合計!$F$3</f>
        <v>0</v>
      </c>
      <c r="J57" s="383"/>
      <c r="K57" s="384"/>
      <c r="L57" s="410">
        <f>市郡別合計!$I$3</f>
        <v>0</v>
      </c>
      <c r="M57" s="83"/>
      <c r="N57" s="83"/>
      <c r="O57" s="83"/>
      <c r="P57" s="83"/>
      <c r="Q57" s="83"/>
      <c r="R57" s="83"/>
      <c r="S57" s="83"/>
      <c r="T57" s="83"/>
      <c r="U57" s="83"/>
      <c r="V57" s="83"/>
      <c r="W57" s="83"/>
    </row>
    <row r="58" spans="1:23" ht="13.5" customHeight="1" x14ac:dyDescent="0.15">
      <c r="A58" s="400"/>
      <c r="B58" s="401"/>
      <c r="C58" s="401"/>
      <c r="D58" s="402"/>
      <c r="E58" s="449"/>
      <c r="F58" s="450"/>
      <c r="G58" s="450"/>
      <c r="H58" s="451"/>
      <c r="I58" s="385"/>
      <c r="J58" s="386"/>
      <c r="K58" s="387"/>
      <c r="L58" s="411"/>
      <c r="M58" s="83"/>
      <c r="N58" s="83"/>
      <c r="O58" s="83"/>
      <c r="P58" s="83"/>
      <c r="Q58" s="83"/>
      <c r="R58" s="83"/>
      <c r="S58" s="83"/>
      <c r="T58" s="83"/>
      <c r="U58" s="83"/>
      <c r="V58" s="83"/>
      <c r="W58" s="83"/>
    </row>
    <row r="59" spans="1:23" ht="13.5" customHeight="1" x14ac:dyDescent="0.15">
      <c r="A59" s="443" t="s">
        <v>280</v>
      </c>
      <c r="B59" s="444"/>
      <c r="C59" s="444"/>
      <c r="D59" s="444"/>
      <c r="E59" s="445"/>
      <c r="F59" s="388" t="s">
        <v>290</v>
      </c>
      <c r="G59" s="389"/>
      <c r="H59" s="389"/>
      <c r="I59" s="389"/>
      <c r="J59" s="390"/>
      <c r="K59" s="16" t="s">
        <v>276</v>
      </c>
      <c r="L59" s="218" t="s">
        <v>277</v>
      </c>
      <c r="M59" s="83"/>
      <c r="N59" s="83"/>
      <c r="O59" s="83"/>
      <c r="P59" s="83"/>
      <c r="Q59" s="83"/>
      <c r="R59" s="83"/>
      <c r="S59" s="83"/>
      <c r="T59" s="83"/>
      <c r="U59" s="83"/>
      <c r="V59" s="83"/>
      <c r="W59" s="83"/>
    </row>
    <row r="60" spans="1:23" ht="13.5" customHeight="1" x14ac:dyDescent="0.15">
      <c r="A60" s="391">
        <f>市郡別合計!$A$6</f>
        <v>0</v>
      </c>
      <c r="B60" s="392"/>
      <c r="C60" s="392"/>
      <c r="D60" s="392"/>
      <c r="E60" s="393"/>
      <c r="F60" s="434">
        <f>市郡別合計!$D$6</f>
        <v>0</v>
      </c>
      <c r="G60" s="435"/>
      <c r="H60" s="435"/>
      <c r="I60" s="435"/>
      <c r="J60" s="436"/>
      <c r="K60" s="373">
        <f>市郡別合計!$G$6</f>
        <v>0</v>
      </c>
      <c r="L60" s="375">
        <f>市郡別合計!$H$6</f>
        <v>0</v>
      </c>
      <c r="M60" s="83"/>
      <c r="N60" s="83"/>
      <c r="O60" s="83"/>
      <c r="P60" s="83"/>
      <c r="Q60" s="83"/>
      <c r="R60" s="83"/>
      <c r="S60" s="83"/>
      <c r="T60" s="83"/>
      <c r="U60" s="83"/>
      <c r="V60" s="83"/>
      <c r="W60" s="83"/>
    </row>
    <row r="61" spans="1:23" ht="13.5" customHeight="1" x14ac:dyDescent="0.15">
      <c r="A61" s="394"/>
      <c r="B61" s="395"/>
      <c r="C61" s="395"/>
      <c r="D61" s="395"/>
      <c r="E61" s="396"/>
      <c r="F61" s="437"/>
      <c r="G61" s="438"/>
      <c r="H61" s="438"/>
      <c r="I61" s="438"/>
      <c r="J61" s="439"/>
      <c r="K61" s="374"/>
      <c r="L61" s="376"/>
      <c r="M61" s="83"/>
      <c r="N61" s="83"/>
      <c r="O61" s="83"/>
      <c r="P61" s="83"/>
      <c r="Q61" s="83"/>
      <c r="R61" s="83"/>
      <c r="S61" s="83"/>
      <c r="T61" s="83"/>
      <c r="U61" s="83"/>
      <c r="V61" s="83"/>
      <c r="W61" s="83"/>
    </row>
    <row r="62" spans="1:23" ht="8.25" customHeight="1" x14ac:dyDescent="0.15">
      <c r="A62" s="2"/>
    </row>
    <row r="63" spans="1:23" ht="13.5" customHeight="1" x14ac:dyDescent="0.15">
      <c r="A63" s="440" t="s">
        <v>1</v>
      </c>
      <c r="B63" s="441"/>
      <c r="C63" s="3" t="s">
        <v>2</v>
      </c>
      <c r="D63" s="4" t="s">
        <v>4</v>
      </c>
      <c r="E63" s="4" t="s">
        <v>7</v>
      </c>
      <c r="F63" s="4" t="s">
        <v>5</v>
      </c>
      <c r="G63" s="259" t="s">
        <v>6</v>
      </c>
      <c r="H63" s="4" t="s">
        <v>3</v>
      </c>
      <c r="I63" s="4" t="s">
        <v>8</v>
      </c>
      <c r="J63" s="4" t="s">
        <v>558</v>
      </c>
      <c r="K63" s="5" t="s">
        <v>9</v>
      </c>
      <c r="L63" s="5" t="s">
        <v>474</v>
      </c>
    </row>
    <row r="64" spans="1:23" ht="13.5" customHeight="1" x14ac:dyDescent="0.15">
      <c r="A64" s="6" t="s">
        <v>522</v>
      </c>
      <c r="B64" s="59"/>
      <c r="C64" s="139">
        <f t="shared" ref="C64:C91" si="3">SUM(D64:K64)</f>
        <v>4800</v>
      </c>
      <c r="D64" s="108">
        <v>4050</v>
      </c>
      <c r="E64" s="108"/>
      <c r="F64" s="108"/>
      <c r="G64" s="151"/>
      <c r="H64" s="108">
        <v>300</v>
      </c>
      <c r="I64" s="108">
        <v>400</v>
      </c>
      <c r="J64" s="108">
        <v>50</v>
      </c>
      <c r="K64" s="140"/>
      <c r="L64" s="377"/>
    </row>
    <row r="65" spans="1:12" ht="13.5" customHeight="1" x14ac:dyDescent="0.15">
      <c r="A65" s="11"/>
      <c r="B65" s="59"/>
      <c r="C65" s="141">
        <f t="shared" si="3"/>
        <v>0</v>
      </c>
      <c r="D65" s="199"/>
      <c r="E65" s="128"/>
      <c r="F65" s="128"/>
      <c r="G65" s="254"/>
      <c r="H65" s="199"/>
      <c r="I65" s="199"/>
      <c r="J65" s="199"/>
      <c r="K65" s="147"/>
      <c r="L65" s="378"/>
    </row>
    <row r="66" spans="1:12" ht="13.5" customHeight="1" x14ac:dyDescent="0.15">
      <c r="A66" s="6" t="s">
        <v>523</v>
      </c>
      <c r="B66" s="57"/>
      <c r="C66" s="139">
        <f t="shared" si="3"/>
        <v>3950</v>
      </c>
      <c r="D66" s="108">
        <v>3300</v>
      </c>
      <c r="E66" s="108"/>
      <c r="F66" s="108"/>
      <c r="G66" s="151"/>
      <c r="H66" s="108">
        <v>300</v>
      </c>
      <c r="I66" s="108">
        <v>300</v>
      </c>
      <c r="J66" s="108">
        <v>50</v>
      </c>
      <c r="K66" s="140"/>
      <c r="L66" s="377" t="s">
        <v>395</v>
      </c>
    </row>
    <row r="67" spans="1:12" ht="13.5" customHeight="1" x14ac:dyDescent="0.15">
      <c r="A67" s="8"/>
      <c r="B67" s="58"/>
      <c r="C67" s="141">
        <f t="shared" si="3"/>
        <v>0</v>
      </c>
      <c r="D67" s="199"/>
      <c r="E67" s="128"/>
      <c r="F67" s="128"/>
      <c r="G67" s="254"/>
      <c r="H67" s="199"/>
      <c r="I67" s="199"/>
      <c r="J67" s="199"/>
      <c r="K67" s="147"/>
      <c r="L67" s="378"/>
    </row>
    <row r="68" spans="1:12" ht="13.5" customHeight="1" x14ac:dyDescent="0.15">
      <c r="A68" s="6" t="s">
        <v>491</v>
      </c>
      <c r="B68" s="57"/>
      <c r="C68" s="139">
        <f t="shared" si="3"/>
        <v>3950</v>
      </c>
      <c r="D68" s="103"/>
      <c r="E68" s="103">
        <v>2750</v>
      </c>
      <c r="F68" s="103"/>
      <c r="G68" s="246">
        <v>1200</v>
      </c>
      <c r="H68" s="103"/>
      <c r="I68" s="103"/>
      <c r="J68" s="103"/>
      <c r="K68" s="143"/>
      <c r="L68" s="377" t="s">
        <v>395</v>
      </c>
    </row>
    <row r="69" spans="1:12" ht="13.5" customHeight="1" x14ac:dyDescent="0.15">
      <c r="A69" s="8"/>
      <c r="B69" s="58"/>
      <c r="C69" s="141">
        <f t="shared" si="3"/>
        <v>0</v>
      </c>
      <c r="D69" s="144"/>
      <c r="E69" s="198"/>
      <c r="F69" s="144"/>
      <c r="G69" s="262"/>
      <c r="H69" s="144"/>
      <c r="I69" s="144"/>
      <c r="J69" s="144"/>
      <c r="K69" s="145"/>
      <c r="L69" s="378"/>
    </row>
    <row r="70" spans="1:12" ht="13.5" customHeight="1" x14ac:dyDescent="0.15">
      <c r="A70" s="6" t="s">
        <v>524</v>
      </c>
      <c r="B70" s="57"/>
      <c r="C70" s="139">
        <f t="shared" si="3"/>
        <v>1450</v>
      </c>
      <c r="D70" s="103">
        <v>1250</v>
      </c>
      <c r="E70" s="103"/>
      <c r="F70" s="103"/>
      <c r="G70" s="246"/>
      <c r="H70" s="103">
        <v>100</v>
      </c>
      <c r="I70" s="103">
        <v>100</v>
      </c>
      <c r="J70" s="103"/>
      <c r="K70" s="143"/>
      <c r="L70" s="377"/>
    </row>
    <row r="71" spans="1:12" ht="13.5" customHeight="1" x14ac:dyDescent="0.15">
      <c r="A71" s="8"/>
      <c r="B71" s="58"/>
      <c r="C71" s="141">
        <f t="shared" si="3"/>
        <v>0</v>
      </c>
      <c r="D71" s="198"/>
      <c r="E71" s="144"/>
      <c r="F71" s="144"/>
      <c r="G71" s="261"/>
      <c r="H71" s="198"/>
      <c r="I71" s="198"/>
      <c r="J71" s="144"/>
      <c r="K71" s="145"/>
      <c r="L71" s="378"/>
    </row>
    <row r="72" spans="1:12" ht="13.5" customHeight="1" x14ac:dyDescent="0.15">
      <c r="A72" s="6" t="s">
        <v>23</v>
      </c>
      <c r="B72" s="57"/>
      <c r="C72" s="139">
        <f t="shared" si="3"/>
        <v>900</v>
      </c>
      <c r="D72" s="108"/>
      <c r="E72" s="108">
        <v>750</v>
      </c>
      <c r="F72" s="108"/>
      <c r="G72" s="151">
        <v>150</v>
      </c>
      <c r="H72" s="108"/>
      <c r="I72" s="108"/>
      <c r="J72" s="108"/>
      <c r="K72" s="140"/>
      <c r="L72" s="377"/>
    </row>
    <row r="73" spans="1:12" ht="13.5" customHeight="1" x14ac:dyDescent="0.15">
      <c r="A73" s="8"/>
      <c r="B73" s="58"/>
      <c r="C73" s="141">
        <f t="shared" si="3"/>
        <v>0</v>
      </c>
      <c r="D73" s="128"/>
      <c r="E73" s="199"/>
      <c r="F73" s="128"/>
      <c r="G73" s="260"/>
      <c r="H73" s="128"/>
      <c r="I73" s="128"/>
      <c r="J73" s="128"/>
      <c r="K73" s="147"/>
      <c r="L73" s="378"/>
    </row>
    <row r="74" spans="1:12" ht="13.5" customHeight="1" x14ac:dyDescent="0.15">
      <c r="A74" s="6" t="s">
        <v>525</v>
      </c>
      <c r="B74" s="57"/>
      <c r="C74" s="139">
        <f t="shared" si="3"/>
        <v>1300</v>
      </c>
      <c r="D74" s="103">
        <v>1050</v>
      </c>
      <c r="E74" s="103"/>
      <c r="F74" s="103">
        <v>100</v>
      </c>
      <c r="G74" s="246"/>
      <c r="H74" s="103">
        <v>50</v>
      </c>
      <c r="I74" s="103">
        <v>100</v>
      </c>
      <c r="J74" s="103"/>
      <c r="K74" s="143"/>
      <c r="L74" s="377"/>
    </row>
    <row r="75" spans="1:12" ht="13.5" customHeight="1" x14ac:dyDescent="0.15">
      <c r="A75" s="8"/>
      <c r="B75" s="58"/>
      <c r="C75" s="141">
        <f t="shared" si="3"/>
        <v>0</v>
      </c>
      <c r="D75" s="198"/>
      <c r="E75" s="144"/>
      <c r="F75" s="198"/>
      <c r="G75" s="261"/>
      <c r="H75" s="198"/>
      <c r="I75" s="198"/>
      <c r="J75" s="144"/>
      <c r="K75" s="145"/>
      <c r="L75" s="378"/>
    </row>
    <row r="76" spans="1:12" ht="13.5" customHeight="1" x14ac:dyDescent="0.15">
      <c r="A76" s="6" t="s">
        <v>561</v>
      </c>
      <c r="B76" s="57"/>
      <c r="C76" s="139">
        <f t="shared" si="3"/>
        <v>2050</v>
      </c>
      <c r="D76" s="108">
        <v>1400</v>
      </c>
      <c r="E76" s="108">
        <v>350</v>
      </c>
      <c r="F76" s="108">
        <v>100</v>
      </c>
      <c r="G76" s="151">
        <v>100</v>
      </c>
      <c r="H76" s="108">
        <v>50</v>
      </c>
      <c r="I76" s="108">
        <v>50</v>
      </c>
      <c r="J76" s="108"/>
      <c r="K76" s="140"/>
      <c r="L76" s="377" t="s">
        <v>401</v>
      </c>
    </row>
    <row r="77" spans="1:12" ht="13.5" customHeight="1" x14ac:dyDescent="0.15">
      <c r="A77" s="8"/>
      <c r="B77" s="58"/>
      <c r="C77" s="141">
        <f t="shared" si="3"/>
        <v>0</v>
      </c>
      <c r="D77" s="199"/>
      <c r="E77" s="199"/>
      <c r="F77" s="199"/>
      <c r="G77" s="260"/>
      <c r="H77" s="199"/>
      <c r="I77" s="199"/>
      <c r="J77" s="128"/>
      <c r="K77" s="147"/>
      <c r="L77" s="378"/>
    </row>
    <row r="78" spans="1:12" ht="13.5" customHeight="1" x14ac:dyDescent="0.15">
      <c r="A78" s="6" t="s">
        <v>248</v>
      </c>
      <c r="B78" s="57"/>
      <c r="C78" s="139">
        <f t="shared" si="3"/>
        <v>2250</v>
      </c>
      <c r="D78" s="103">
        <v>1300</v>
      </c>
      <c r="E78" s="103">
        <v>650</v>
      </c>
      <c r="F78" s="103">
        <v>100</v>
      </c>
      <c r="G78" s="246">
        <v>100</v>
      </c>
      <c r="H78" s="103">
        <v>50</v>
      </c>
      <c r="I78" s="103">
        <v>50</v>
      </c>
      <c r="J78" s="103"/>
      <c r="K78" s="143"/>
      <c r="L78" s="377"/>
    </row>
    <row r="79" spans="1:12" ht="13.5" customHeight="1" x14ac:dyDescent="0.15">
      <c r="A79" s="8"/>
      <c r="B79" s="58"/>
      <c r="C79" s="141">
        <f t="shared" si="3"/>
        <v>0</v>
      </c>
      <c r="D79" s="198"/>
      <c r="E79" s="198"/>
      <c r="F79" s="198"/>
      <c r="G79" s="262"/>
      <c r="H79" s="198"/>
      <c r="I79" s="198"/>
      <c r="J79" s="144"/>
      <c r="K79" s="145"/>
      <c r="L79" s="378"/>
    </row>
    <row r="80" spans="1:12" ht="13.5" customHeight="1" x14ac:dyDescent="0.15">
      <c r="A80" s="6" t="s">
        <v>249</v>
      </c>
      <c r="B80" s="57"/>
      <c r="C80" s="139">
        <f t="shared" si="3"/>
        <v>650</v>
      </c>
      <c r="D80" s="108">
        <v>500</v>
      </c>
      <c r="E80" s="108">
        <v>100</v>
      </c>
      <c r="F80" s="108">
        <v>50</v>
      </c>
      <c r="G80" s="151"/>
      <c r="H80" s="108"/>
      <c r="I80" s="108"/>
      <c r="J80" s="108"/>
      <c r="K80" s="140"/>
      <c r="L80" s="377"/>
    </row>
    <row r="81" spans="1:23" ht="13.5" customHeight="1" x14ac:dyDescent="0.15">
      <c r="A81" s="8"/>
      <c r="B81" s="58"/>
      <c r="C81" s="141">
        <f t="shared" si="3"/>
        <v>0</v>
      </c>
      <c r="D81" s="199"/>
      <c r="E81" s="199"/>
      <c r="F81" s="199"/>
      <c r="G81" s="263"/>
      <c r="H81" s="128"/>
      <c r="I81" s="128"/>
      <c r="J81" s="128"/>
      <c r="K81" s="147"/>
      <c r="L81" s="378"/>
    </row>
    <row r="82" spans="1:23" ht="13.5" customHeight="1" x14ac:dyDescent="0.15">
      <c r="A82" s="6" t="s">
        <v>592</v>
      </c>
      <c r="B82" s="57"/>
      <c r="C82" s="139">
        <f t="shared" si="3"/>
        <v>1950</v>
      </c>
      <c r="D82" s="103">
        <v>1650</v>
      </c>
      <c r="E82" s="103"/>
      <c r="F82" s="103">
        <v>150</v>
      </c>
      <c r="G82" s="246"/>
      <c r="H82" s="103">
        <v>50</v>
      </c>
      <c r="I82" s="103">
        <v>100</v>
      </c>
      <c r="J82" s="103"/>
      <c r="K82" s="143"/>
      <c r="L82" s="377" t="s">
        <v>593</v>
      </c>
    </row>
    <row r="83" spans="1:23" ht="13.5" customHeight="1" x14ac:dyDescent="0.15">
      <c r="A83" s="8"/>
      <c r="B83" s="58"/>
      <c r="C83" s="141">
        <f t="shared" si="3"/>
        <v>0</v>
      </c>
      <c r="D83" s="198"/>
      <c r="E83" s="144"/>
      <c r="F83" s="198"/>
      <c r="G83" s="261"/>
      <c r="H83" s="198"/>
      <c r="I83" s="198"/>
      <c r="J83" s="144"/>
      <c r="K83" s="145"/>
      <c r="L83" s="378"/>
    </row>
    <row r="84" spans="1:23" ht="13.5" customHeight="1" x14ac:dyDescent="0.15">
      <c r="A84" s="6" t="s">
        <v>24</v>
      </c>
      <c r="B84" s="57"/>
      <c r="C84" s="139">
        <f t="shared" si="3"/>
        <v>1950</v>
      </c>
      <c r="D84" s="103"/>
      <c r="E84" s="103">
        <v>1550</v>
      </c>
      <c r="F84" s="103"/>
      <c r="G84" s="246">
        <v>400</v>
      </c>
      <c r="H84" s="103"/>
      <c r="I84" s="103"/>
      <c r="J84" s="103"/>
      <c r="K84" s="143"/>
      <c r="L84" s="377"/>
    </row>
    <row r="85" spans="1:23" ht="13.5" customHeight="1" x14ac:dyDescent="0.15">
      <c r="A85" s="8"/>
      <c r="B85" s="58"/>
      <c r="C85" s="141">
        <f t="shared" si="3"/>
        <v>0</v>
      </c>
      <c r="D85" s="144"/>
      <c r="E85" s="198"/>
      <c r="F85" s="144"/>
      <c r="G85" s="262"/>
      <c r="H85" s="144"/>
      <c r="I85" s="144"/>
      <c r="J85" s="144"/>
      <c r="K85" s="145"/>
      <c r="L85" s="378"/>
    </row>
    <row r="86" spans="1:23" ht="13.5" customHeight="1" x14ac:dyDescent="0.15">
      <c r="A86" s="6" t="s">
        <v>25</v>
      </c>
      <c r="B86" s="57"/>
      <c r="C86" s="139">
        <f t="shared" si="3"/>
        <v>550</v>
      </c>
      <c r="D86" s="108">
        <v>400</v>
      </c>
      <c r="E86" s="108">
        <v>100</v>
      </c>
      <c r="F86" s="108"/>
      <c r="G86" s="151">
        <v>50</v>
      </c>
      <c r="H86" s="108"/>
      <c r="I86" s="108"/>
      <c r="J86" s="108"/>
      <c r="K86" s="140"/>
      <c r="L86" s="377"/>
    </row>
    <row r="87" spans="1:23" ht="13.5" customHeight="1" x14ac:dyDescent="0.15">
      <c r="A87" s="8"/>
      <c r="B87" s="58"/>
      <c r="C87" s="141">
        <f t="shared" si="3"/>
        <v>0</v>
      </c>
      <c r="D87" s="199"/>
      <c r="E87" s="199"/>
      <c r="F87" s="128"/>
      <c r="G87" s="260"/>
      <c r="H87" s="128"/>
      <c r="I87" s="128"/>
      <c r="J87" s="128"/>
      <c r="K87" s="147"/>
      <c r="L87" s="378"/>
    </row>
    <row r="88" spans="1:23" ht="13.5" customHeight="1" x14ac:dyDescent="0.15">
      <c r="A88" s="6" t="s">
        <v>26</v>
      </c>
      <c r="B88" s="57"/>
      <c r="C88" s="139">
        <f t="shared" si="3"/>
        <v>400</v>
      </c>
      <c r="D88" s="103">
        <v>300</v>
      </c>
      <c r="E88" s="103">
        <v>50</v>
      </c>
      <c r="F88" s="103">
        <v>50</v>
      </c>
      <c r="G88" s="246"/>
      <c r="H88" s="103"/>
      <c r="I88" s="103"/>
      <c r="J88" s="103"/>
      <c r="K88" s="143"/>
      <c r="L88" s="377"/>
    </row>
    <row r="89" spans="1:23" ht="13.5" customHeight="1" x14ac:dyDescent="0.15">
      <c r="A89" s="8"/>
      <c r="B89" s="58"/>
      <c r="C89" s="141">
        <f t="shared" si="3"/>
        <v>0</v>
      </c>
      <c r="D89" s="198"/>
      <c r="E89" s="198"/>
      <c r="F89" s="198"/>
      <c r="G89" s="261"/>
      <c r="H89" s="144"/>
      <c r="I89" s="144"/>
      <c r="J89" s="144"/>
      <c r="K89" s="145"/>
      <c r="L89" s="378"/>
    </row>
    <row r="90" spans="1:23" ht="13.5" customHeight="1" x14ac:dyDescent="0.15">
      <c r="A90" s="420" t="s">
        <v>27</v>
      </c>
      <c r="B90" s="421"/>
      <c r="C90" s="210">
        <f t="shared" si="3"/>
        <v>89900</v>
      </c>
      <c r="D90" s="108">
        <f t="shared" ref="D90:K91" si="4">SUM(SUM(D11,D13,D15,D21,D23,D29,D31,D33,D35,D37,D39,D41,,D43,D45,D47,D49,D51,D53),SUM(D64,D66,D68,D70,D72,D74,D76,D78,D80,D82,D84,D86,D88))</f>
        <v>36200</v>
      </c>
      <c r="E90" s="108">
        <f t="shared" si="4"/>
        <v>27850</v>
      </c>
      <c r="F90" s="108">
        <f t="shared" si="4"/>
        <v>8250</v>
      </c>
      <c r="G90" s="151">
        <f t="shared" si="4"/>
        <v>9950</v>
      </c>
      <c r="H90" s="108">
        <f t="shared" si="4"/>
        <v>2700</v>
      </c>
      <c r="I90" s="108">
        <f t="shared" si="4"/>
        <v>4400</v>
      </c>
      <c r="J90" s="108">
        <f t="shared" si="4"/>
        <v>500</v>
      </c>
      <c r="K90" s="140">
        <f t="shared" si="4"/>
        <v>50</v>
      </c>
      <c r="L90" s="220"/>
    </row>
    <row r="91" spans="1:23" ht="13.5" customHeight="1" x14ac:dyDescent="0.15">
      <c r="A91" s="408"/>
      <c r="B91" s="409"/>
      <c r="C91" s="149">
        <f t="shared" si="3"/>
        <v>0</v>
      </c>
      <c r="D91" s="128">
        <f t="shared" si="4"/>
        <v>0</v>
      </c>
      <c r="E91" s="128">
        <f t="shared" si="4"/>
        <v>0</v>
      </c>
      <c r="F91" s="128">
        <f t="shared" si="4"/>
        <v>0</v>
      </c>
      <c r="G91" s="254">
        <f t="shared" si="4"/>
        <v>0</v>
      </c>
      <c r="H91" s="128">
        <f t="shared" si="4"/>
        <v>0</v>
      </c>
      <c r="I91" s="128">
        <f t="shared" si="4"/>
        <v>0</v>
      </c>
      <c r="J91" s="128">
        <f t="shared" si="4"/>
        <v>0</v>
      </c>
      <c r="K91" s="147">
        <f t="shared" si="4"/>
        <v>0</v>
      </c>
      <c r="L91" s="221"/>
    </row>
    <row r="92" spans="1:23" ht="17.25" customHeight="1" x14ac:dyDescent="0.15">
      <c r="A92" s="442" t="s">
        <v>0</v>
      </c>
      <c r="B92" s="442"/>
      <c r="C92" s="238" t="str">
        <f>市郡別合計!$B$1</f>
        <v>Ver1.0</v>
      </c>
      <c r="D92" s="433" t="s">
        <v>378</v>
      </c>
      <c r="E92" s="433"/>
      <c r="F92" s="433"/>
      <c r="G92" s="433"/>
      <c r="H92" s="433"/>
      <c r="I92" s="433"/>
      <c r="J92" s="433"/>
      <c r="L92" s="217" t="str">
        <f>市郡別合計!$I$1</f>
        <v>2019/11/15 改定部数</v>
      </c>
    </row>
    <row r="93" spans="1:23" ht="12.75" customHeight="1" x14ac:dyDescent="0.15">
      <c r="A93" s="403" t="s">
        <v>279</v>
      </c>
      <c r="B93" s="404"/>
      <c r="C93" s="404"/>
      <c r="D93" s="405"/>
      <c r="E93" s="370" t="s">
        <v>274</v>
      </c>
      <c r="F93" s="371"/>
      <c r="G93" s="371"/>
      <c r="H93" s="372"/>
      <c r="I93" s="379" t="s">
        <v>306</v>
      </c>
      <c r="J93" s="380"/>
      <c r="K93" s="381"/>
      <c r="L93" s="231" t="s">
        <v>278</v>
      </c>
      <c r="M93" s="83"/>
      <c r="N93" s="83"/>
      <c r="O93" s="83"/>
      <c r="P93" s="83"/>
      <c r="Q93" s="83"/>
      <c r="R93" s="83"/>
      <c r="S93" s="83"/>
      <c r="T93" s="83"/>
      <c r="U93" s="83"/>
      <c r="V93" s="83"/>
      <c r="W93" s="83"/>
    </row>
    <row r="94" spans="1:23" ht="13.5" customHeight="1" x14ac:dyDescent="0.15">
      <c r="A94" s="397">
        <f>市郡別合計!$A$3</f>
        <v>0</v>
      </c>
      <c r="B94" s="398"/>
      <c r="C94" s="398"/>
      <c r="D94" s="399"/>
      <c r="E94" s="446">
        <f>市郡別合計!$C$3</f>
        <v>0</v>
      </c>
      <c r="F94" s="447"/>
      <c r="G94" s="447"/>
      <c r="H94" s="448"/>
      <c r="I94" s="382">
        <f>市郡別合計!$F$3</f>
        <v>0</v>
      </c>
      <c r="J94" s="383"/>
      <c r="K94" s="384"/>
      <c r="L94" s="410">
        <f>市郡別合計!$I$3</f>
        <v>0</v>
      </c>
      <c r="M94" s="83"/>
      <c r="N94" s="83"/>
      <c r="O94" s="83"/>
      <c r="P94" s="83"/>
      <c r="Q94" s="83"/>
      <c r="R94" s="83"/>
      <c r="S94" s="83"/>
      <c r="T94" s="83"/>
      <c r="U94" s="83"/>
      <c r="V94" s="83"/>
      <c r="W94" s="83"/>
    </row>
    <row r="95" spans="1:23" ht="13.5" customHeight="1" x14ac:dyDescent="0.15">
      <c r="A95" s="400"/>
      <c r="B95" s="401"/>
      <c r="C95" s="401"/>
      <c r="D95" s="402"/>
      <c r="E95" s="449"/>
      <c r="F95" s="450"/>
      <c r="G95" s="450"/>
      <c r="H95" s="451"/>
      <c r="I95" s="385"/>
      <c r="J95" s="386"/>
      <c r="K95" s="387"/>
      <c r="L95" s="411"/>
      <c r="M95" s="83"/>
      <c r="N95" s="83"/>
      <c r="O95" s="83"/>
      <c r="P95" s="83"/>
      <c r="Q95" s="83"/>
      <c r="R95" s="83"/>
      <c r="S95" s="83"/>
      <c r="T95" s="83"/>
      <c r="U95" s="83"/>
      <c r="V95" s="83"/>
      <c r="W95" s="83"/>
    </row>
    <row r="96" spans="1:23" ht="12.75" customHeight="1" x14ac:dyDescent="0.15">
      <c r="A96" s="443" t="s">
        <v>280</v>
      </c>
      <c r="B96" s="444"/>
      <c r="C96" s="444"/>
      <c r="D96" s="444"/>
      <c r="E96" s="445"/>
      <c r="F96" s="388" t="s">
        <v>290</v>
      </c>
      <c r="G96" s="389"/>
      <c r="H96" s="389"/>
      <c r="I96" s="389"/>
      <c r="J96" s="390"/>
      <c r="K96" s="16" t="s">
        <v>276</v>
      </c>
      <c r="L96" s="218" t="s">
        <v>277</v>
      </c>
      <c r="M96" s="83"/>
      <c r="N96" s="83"/>
      <c r="O96" s="83"/>
      <c r="P96" s="83"/>
      <c r="Q96" s="83"/>
      <c r="R96" s="83"/>
      <c r="S96" s="83"/>
      <c r="T96" s="83"/>
      <c r="U96" s="83"/>
      <c r="V96" s="83"/>
      <c r="W96" s="83"/>
    </row>
    <row r="97" spans="1:23" ht="13.5" customHeight="1" x14ac:dyDescent="0.15">
      <c r="A97" s="391">
        <f>市郡別合計!$A$6</f>
        <v>0</v>
      </c>
      <c r="B97" s="392"/>
      <c r="C97" s="392"/>
      <c r="D97" s="392"/>
      <c r="E97" s="393"/>
      <c r="F97" s="434">
        <f>市郡別合計!$D$6</f>
        <v>0</v>
      </c>
      <c r="G97" s="435"/>
      <c r="H97" s="435"/>
      <c r="I97" s="435"/>
      <c r="J97" s="436"/>
      <c r="K97" s="373">
        <f>市郡別合計!$G$6</f>
        <v>0</v>
      </c>
      <c r="L97" s="375">
        <f>市郡別合計!$H$6</f>
        <v>0</v>
      </c>
      <c r="M97" s="83"/>
      <c r="N97" s="83"/>
      <c r="O97" s="83"/>
      <c r="P97" s="83"/>
      <c r="Q97" s="83"/>
      <c r="R97" s="83"/>
      <c r="S97" s="83"/>
      <c r="T97" s="83"/>
      <c r="U97" s="83"/>
      <c r="V97" s="83"/>
      <c r="W97" s="83"/>
    </row>
    <row r="98" spans="1:23" ht="13.5" customHeight="1" x14ac:dyDescent="0.15">
      <c r="A98" s="394"/>
      <c r="B98" s="395"/>
      <c r="C98" s="395"/>
      <c r="D98" s="395"/>
      <c r="E98" s="396"/>
      <c r="F98" s="437"/>
      <c r="G98" s="438"/>
      <c r="H98" s="438"/>
      <c r="I98" s="438"/>
      <c r="J98" s="439"/>
      <c r="K98" s="374"/>
      <c r="L98" s="376"/>
      <c r="M98" s="83"/>
      <c r="N98" s="83"/>
      <c r="O98" s="83"/>
      <c r="P98" s="83"/>
      <c r="Q98" s="83"/>
      <c r="R98" s="83"/>
      <c r="S98" s="83"/>
      <c r="T98" s="83"/>
      <c r="U98" s="83"/>
      <c r="V98" s="83"/>
      <c r="W98" s="83"/>
    </row>
    <row r="99" spans="1:23" ht="6" customHeight="1" x14ac:dyDescent="0.15">
      <c r="A99" s="66"/>
      <c r="B99" s="66"/>
      <c r="C99" s="79"/>
      <c r="D99" s="66"/>
      <c r="E99" s="66"/>
      <c r="F99" s="66"/>
      <c r="G99" s="66"/>
      <c r="H99" s="66"/>
      <c r="I99" s="66"/>
      <c r="J99" s="66"/>
      <c r="K99" s="66"/>
      <c r="L99" s="66"/>
    </row>
    <row r="100" spans="1:23" ht="13.5" customHeight="1" x14ac:dyDescent="0.15">
      <c r="A100" s="440" t="s">
        <v>1</v>
      </c>
      <c r="B100" s="441"/>
      <c r="C100" s="3" t="s">
        <v>2</v>
      </c>
      <c r="D100" s="4" t="s">
        <v>4</v>
      </c>
      <c r="E100" s="4" t="s">
        <v>7</v>
      </c>
      <c r="F100" s="4" t="s">
        <v>5</v>
      </c>
      <c r="G100" s="259" t="s">
        <v>6</v>
      </c>
      <c r="H100" s="4" t="s">
        <v>3</v>
      </c>
      <c r="I100" s="4" t="s">
        <v>8</v>
      </c>
      <c r="J100" s="4" t="s">
        <v>558</v>
      </c>
      <c r="K100" s="5" t="s">
        <v>9</v>
      </c>
      <c r="L100" s="5" t="s">
        <v>474</v>
      </c>
    </row>
    <row r="101" spans="1:23" ht="22.5" customHeight="1" x14ac:dyDescent="0.15">
      <c r="A101" s="414" t="s">
        <v>422</v>
      </c>
      <c r="B101" s="415"/>
      <c r="H101" s="86"/>
      <c r="L101" s="219"/>
    </row>
    <row r="102" spans="1:23" ht="13.5" customHeight="1" x14ac:dyDescent="0.15">
      <c r="A102" s="14" t="s">
        <v>519</v>
      </c>
      <c r="B102" s="53"/>
      <c r="C102" s="139">
        <f t="shared" ref="C102:C119" si="5">SUM(D102:K102)</f>
        <v>5100</v>
      </c>
      <c r="D102" s="108">
        <v>4350</v>
      </c>
      <c r="E102" s="108">
        <v>50</v>
      </c>
      <c r="F102" s="108">
        <v>50</v>
      </c>
      <c r="G102" s="151">
        <v>50</v>
      </c>
      <c r="H102" s="108">
        <v>250</v>
      </c>
      <c r="I102" s="108">
        <v>350</v>
      </c>
      <c r="J102" s="108"/>
      <c r="K102" s="140"/>
      <c r="L102" s="377"/>
    </row>
    <row r="103" spans="1:23" ht="13.5" customHeight="1" x14ac:dyDescent="0.15">
      <c r="A103" s="12"/>
      <c r="B103" s="54"/>
      <c r="C103" s="113">
        <f t="shared" si="5"/>
        <v>0</v>
      </c>
      <c r="D103" s="199"/>
      <c r="E103" s="199"/>
      <c r="F103" s="199"/>
      <c r="G103" s="260"/>
      <c r="H103" s="199"/>
      <c r="I103" s="199"/>
      <c r="J103" s="128"/>
      <c r="K103" s="147"/>
      <c r="L103" s="378"/>
    </row>
    <row r="104" spans="1:23" ht="13.5" customHeight="1" x14ac:dyDescent="0.15">
      <c r="A104" s="14" t="s">
        <v>526</v>
      </c>
      <c r="B104" s="53"/>
      <c r="C104" s="139">
        <f t="shared" si="5"/>
        <v>3450</v>
      </c>
      <c r="D104" s="103">
        <v>3000</v>
      </c>
      <c r="E104" s="103">
        <v>50</v>
      </c>
      <c r="F104" s="103">
        <v>50</v>
      </c>
      <c r="G104" s="246"/>
      <c r="H104" s="103">
        <v>200</v>
      </c>
      <c r="I104" s="103">
        <v>150</v>
      </c>
      <c r="J104" s="103"/>
      <c r="K104" s="143"/>
      <c r="L104" s="368" t="s">
        <v>408</v>
      </c>
    </row>
    <row r="105" spans="1:23" ht="13.5" customHeight="1" x14ac:dyDescent="0.15">
      <c r="A105" s="12"/>
      <c r="B105" s="54"/>
      <c r="C105" s="113">
        <f t="shared" si="5"/>
        <v>0</v>
      </c>
      <c r="D105" s="198"/>
      <c r="E105" s="198"/>
      <c r="F105" s="198"/>
      <c r="G105" s="144"/>
      <c r="H105" s="198"/>
      <c r="I105" s="198"/>
      <c r="J105" s="144"/>
      <c r="K105" s="145"/>
      <c r="L105" s="369"/>
    </row>
    <row r="106" spans="1:23" ht="13.5" customHeight="1" x14ac:dyDescent="0.15">
      <c r="A106" s="14" t="s">
        <v>28</v>
      </c>
      <c r="B106" s="53"/>
      <c r="C106" s="139">
        <f t="shared" si="5"/>
        <v>3300</v>
      </c>
      <c r="D106" s="108"/>
      <c r="E106" s="108">
        <v>1950</v>
      </c>
      <c r="F106" s="108"/>
      <c r="G106" s="151">
        <v>1350</v>
      </c>
      <c r="H106" s="108"/>
      <c r="I106" s="108"/>
      <c r="J106" s="108"/>
      <c r="K106" s="140"/>
      <c r="L106" s="368" t="s">
        <v>541</v>
      </c>
    </row>
    <row r="107" spans="1:23" ht="13.5" customHeight="1" x14ac:dyDescent="0.15">
      <c r="A107" s="12"/>
      <c r="B107" s="54"/>
      <c r="C107" s="113">
        <f t="shared" si="5"/>
        <v>0</v>
      </c>
      <c r="D107" s="128"/>
      <c r="E107" s="199"/>
      <c r="F107" s="128"/>
      <c r="G107" s="260"/>
      <c r="H107" s="128"/>
      <c r="I107" s="128"/>
      <c r="J107" s="128"/>
      <c r="K107" s="147"/>
      <c r="L107" s="369"/>
    </row>
    <row r="108" spans="1:23" ht="13.5" customHeight="1" x14ac:dyDescent="0.15">
      <c r="A108" s="14" t="s">
        <v>591</v>
      </c>
      <c r="B108" s="53"/>
      <c r="C108" s="139">
        <f t="shared" si="5"/>
        <v>2050</v>
      </c>
      <c r="D108" s="103"/>
      <c r="E108" s="103">
        <v>1500</v>
      </c>
      <c r="F108" s="103"/>
      <c r="G108" s="246">
        <v>550</v>
      </c>
      <c r="H108" s="103"/>
      <c r="I108" s="103"/>
      <c r="J108" s="103"/>
      <c r="K108" s="143"/>
      <c r="L108" s="368" t="s">
        <v>408</v>
      </c>
    </row>
    <row r="109" spans="1:23" ht="13.5" customHeight="1" x14ac:dyDescent="0.15">
      <c r="A109" s="12"/>
      <c r="B109" s="54"/>
      <c r="C109" s="113">
        <f t="shared" si="5"/>
        <v>0</v>
      </c>
      <c r="D109" s="144"/>
      <c r="E109" s="198"/>
      <c r="F109" s="144"/>
      <c r="G109" s="262"/>
      <c r="H109" s="144"/>
      <c r="I109" s="144"/>
      <c r="J109" s="144"/>
      <c r="K109" s="145"/>
      <c r="L109" s="369"/>
    </row>
    <row r="110" spans="1:23" ht="13.5" customHeight="1" x14ac:dyDescent="0.15">
      <c r="A110" s="14" t="s">
        <v>30</v>
      </c>
      <c r="B110" s="53"/>
      <c r="C110" s="139">
        <f t="shared" si="5"/>
        <v>1850</v>
      </c>
      <c r="D110" s="108"/>
      <c r="E110" s="108">
        <v>1300</v>
      </c>
      <c r="F110" s="108"/>
      <c r="G110" s="151">
        <v>550</v>
      </c>
      <c r="H110" s="108"/>
      <c r="I110" s="108"/>
      <c r="J110" s="108"/>
      <c r="K110" s="140"/>
      <c r="L110" s="377"/>
    </row>
    <row r="111" spans="1:23" ht="13.5" customHeight="1" x14ac:dyDescent="0.15">
      <c r="A111" s="12"/>
      <c r="B111" s="54"/>
      <c r="C111" s="113">
        <f t="shared" si="5"/>
        <v>0</v>
      </c>
      <c r="D111" s="128"/>
      <c r="E111" s="199"/>
      <c r="F111" s="128"/>
      <c r="G111" s="260"/>
      <c r="H111" s="128"/>
      <c r="I111" s="128"/>
      <c r="J111" s="128"/>
      <c r="K111" s="147"/>
      <c r="L111" s="378"/>
    </row>
    <row r="112" spans="1:23" ht="13.5" customHeight="1" x14ac:dyDescent="0.15">
      <c r="A112" s="14" t="s">
        <v>31</v>
      </c>
      <c r="B112" s="53"/>
      <c r="C112" s="139">
        <f t="shared" si="5"/>
        <v>3650</v>
      </c>
      <c r="D112" s="103">
        <v>100</v>
      </c>
      <c r="E112" s="103">
        <v>2200</v>
      </c>
      <c r="F112" s="103">
        <v>1250</v>
      </c>
      <c r="G112" s="246"/>
      <c r="H112" s="103"/>
      <c r="I112" s="103"/>
      <c r="J112" s="103">
        <v>100</v>
      </c>
      <c r="K112" s="143"/>
      <c r="L112" s="368" t="s">
        <v>409</v>
      </c>
    </row>
    <row r="113" spans="1:12" ht="13.5" customHeight="1" x14ac:dyDescent="0.15">
      <c r="A113" s="12"/>
      <c r="B113" s="54"/>
      <c r="C113" s="113">
        <f t="shared" si="5"/>
        <v>0</v>
      </c>
      <c r="D113" s="198"/>
      <c r="E113" s="198"/>
      <c r="F113" s="198"/>
      <c r="G113" s="261"/>
      <c r="H113" s="144"/>
      <c r="I113" s="144"/>
      <c r="J113" s="198"/>
      <c r="K113" s="145"/>
      <c r="L113" s="369"/>
    </row>
    <row r="114" spans="1:12" ht="13.5" customHeight="1" x14ac:dyDescent="0.15">
      <c r="A114" s="14" t="s">
        <v>32</v>
      </c>
      <c r="B114" s="53"/>
      <c r="C114" s="139">
        <f t="shared" si="5"/>
        <v>2900</v>
      </c>
      <c r="D114" s="108"/>
      <c r="E114" s="108">
        <v>1900</v>
      </c>
      <c r="F114" s="108">
        <v>950</v>
      </c>
      <c r="G114" s="151"/>
      <c r="H114" s="108">
        <v>0</v>
      </c>
      <c r="I114" s="108"/>
      <c r="J114" s="108">
        <v>50</v>
      </c>
      <c r="K114" s="140"/>
      <c r="L114" s="368" t="s">
        <v>542</v>
      </c>
    </row>
    <row r="115" spans="1:12" ht="13.5" customHeight="1" x14ac:dyDescent="0.15">
      <c r="A115" s="12"/>
      <c r="B115" s="54"/>
      <c r="C115" s="113">
        <f t="shared" si="5"/>
        <v>0</v>
      </c>
      <c r="D115" s="128"/>
      <c r="E115" s="199"/>
      <c r="F115" s="199"/>
      <c r="G115" s="254"/>
      <c r="H115" s="128">
        <v>0</v>
      </c>
      <c r="I115" s="128"/>
      <c r="J115" s="199"/>
      <c r="K115" s="147"/>
      <c r="L115" s="369"/>
    </row>
    <row r="116" spans="1:12" ht="13.5" customHeight="1" x14ac:dyDescent="0.15">
      <c r="A116" s="14" t="s">
        <v>506</v>
      </c>
      <c r="B116" s="15"/>
      <c r="C116" s="139">
        <f t="shared" si="5"/>
        <v>2550</v>
      </c>
      <c r="D116" s="103">
        <v>2150</v>
      </c>
      <c r="E116" s="103">
        <v>50</v>
      </c>
      <c r="F116" s="103">
        <v>50</v>
      </c>
      <c r="G116" s="246"/>
      <c r="H116" s="103">
        <v>100</v>
      </c>
      <c r="I116" s="103">
        <v>150</v>
      </c>
      <c r="J116" s="103">
        <v>50</v>
      </c>
      <c r="K116" s="143"/>
      <c r="L116" s="368" t="s">
        <v>543</v>
      </c>
    </row>
    <row r="117" spans="1:12" ht="13.5" customHeight="1" x14ac:dyDescent="0.15">
      <c r="A117" s="12"/>
      <c r="B117" s="68"/>
      <c r="C117" s="113">
        <f t="shared" si="5"/>
        <v>0</v>
      </c>
      <c r="D117" s="198"/>
      <c r="E117" s="198"/>
      <c r="F117" s="198"/>
      <c r="G117" s="261"/>
      <c r="H117" s="198"/>
      <c r="I117" s="198"/>
      <c r="J117" s="199"/>
      <c r="K117" s="145"/>
      <c r="L117" s="369"/>
    </row>
    <row r="118" spans="1:12" ht="13.5" customHeight="1" x14ac:dyDescent="0.15">
      <c r="A118" s="422" t="s">
        <v>33</v>
      </c>
      <c r="B118" s="423"/>
      <c r="C118" s="139">
        <f t="shared" si="5"/>
        <v>24850</v>
      </c>
      <c r="D118" s="108">
        <f t="shared" ref="D118:K119" si="6">SUM(D102,D104,D106,D108,D110,D112,D114,D116)</f>
        <v>9600</v>
      </c>
      <c r="E118" s="108">
        <f>SUM(E102,E104,E106,E108,E110,E112,E114,E116)</f>
        <v>9000</v>
      </c>
      <c r="F118" s="108">
        <f t="shared" si="6"/>
        <v>2350</v>
      </c>
      <c r="G118" s="151">
        <f t="shared" si="6"/>
        <v>2500</v>
      </c>
      <c r="H118" s="108">
        <f>SUM(H102,H104,H106,H108,H110,H112,H114,H116)</f>
        <v>550</v>
      </c>
      <c r="I118" s="108">
        <f t="shared" si="6"/>
        <v>650</v>
      </c>
      <c r="J118" s="108">
        <f t="shared" si="6"/>
        <v>200</v>
      </c>
      <c r="K118" s="140">
        <f t="shared" si="6"/>
        <v>0</v>
      </c>
      <c r="L118" s="220"/>
    </row>
    <row r="119" spans="1:12" ht="13.5" customHeight="1" x14ac:dyDescent="0.15">
      <c r="A119" s="424"/>
      <c r="B119" s="425"/>
      <c r="C119" s="149">
        <f t="shared" si="5"/>
        <v>0</v>
      </c>
      <c r="D119" s="128">
        <f t="shared" si="6"/>
        <v>0</v>
      </c>
      <c r="E119" s="128">
        <f>SUM(E103,E105,E107,E109,E111,E113,E115,E117)</f>
        <v>0</v>
      </c>
      <c r="F119" s="128">
        <f t="shared" si="6"/>
        <v>0</v>
      </c>
      <c r="G119" s="254">
        <f t="shared" si="6"/>
        <v>0</v>
      </c>
      <c r="H119" s="128">
        <f>SUM(H103,H105,H107,H109,H111,H113,H115,H117)</f>
        <v>0</v>
      </c>
      <c r="I119" s="128">
        <f t="shared" si="6"/>
        <v>0</v>
      </c>
      <c r="J119" s="128">
        <f>SUM(J103,J105,J107,J109,J111,J113,J115,J117)</f>
        <v>0</v>
      </c>
      <c r="K119" s="147">
        <f t="shared" si="6"/>
        <v>0</v>
      </c>
      <c r="L119" s="221"/>
    </row>
    <row r="120" spans="1:12" ht="22.5" customHeight="1" x14ac:dyDescent="0.15">
      <c r="A120" s="414" t="s">
        <v>423</v>
      </c>
      <c r="B120" s="415"/>
      <c r="H120" s="86"/>
      <c r="L120" s="219"/>
    </row>
    <row r="121" spans="1:12" ht="13.5" customHeight="1" x14ac:dyDescent="0.15">
      <c r="A121" s="1" t="s">
        <v>285</v>
      </c>
      <c r="B121" s="16" t="s">
        <v>527</v>
      </c>
      <c r="C121" s="139">
        <f t="shared" ref="C121:C153" si="7">SUM(D121:K121)</f>
        <v>3050</v>
      </c>
      <c r="D121" s="103">
        <v>2750</v>
      </c>
      <c r="E121" s="103">
        <v>100</v>
      </c>
      <c r="F121" s="103"/>
      <c r="G121" s="246"/>
      <c r="H121" s="103">
        <v>100</v>
      </c>
      <c r="I121" s="103">
        <v>100</v>
      </c>
      <c r="J121" s="103"/>
      <c r="K121" s="143"/>
      <c r="L121" s="368" t="s">
        <v>410</v>
      </c>
    </row>
    <row r="122" spans="1:12" ht="13.5" customHeight="1" x14ac:dyDescent="0.15">
      <c r="A122" s="61"/>
      <c r="B122" s="19"/>
      <c r="C122" s="113">
        <f t="shared" si="7"/>
        <v>0</v>
      </c>
      <c r="D122" s="198"/>
      <c r="E122" s="198"/>
      <c r="F122" s="144"/>
      <c r="G122" s="261"/>
      <c r="H122" s="198"/>
      <c r="I122" s="198"/>
      <c r="J122" s="144"/>
      <c r="K122" s="145"/>
      <c r="L122" s="369"/>
    </row>
    <row r="123" spans="1:12" ht="13.5" customHeight="1" x14ac:dyDescent="0.15">
      <c r="A123" s="61"/>
      <c r="B123" s="16" t="s">
        <v>282</v>
      </c>
      <c r="C123" s="139">
        <f t="shared" si="7"/>
        <v>800</v>
      </c>
      <c r="D123" s="108">
        <v>250</v>
      </c>
      <c r="E123" s="108">
        <v>450</v>
      </c>
      <c r="F123" s="108">
        <v>50</v>
      </c>
      <c r="G123" s="151">
        <v>50</v>
      </c>
      <c r="H123" s="108"/>
      <c r="I123" s="108"/>
      <c r="J123" s="108"/>
      <c r="K123" s="140"/>
      <c r="L123" s="368" t="s">
        <v>513</v>
      </c>
    </row>
    <row r="124" spans="1:12" ht="13.5" customHeight="1" x14ac:dyDescent="0.15">
      <c r="A124" s="61"/>
      <c r="B124" s="19"/>
      <c r="C124" s="113">
        <f t="shared" si="7"/>
        <v>0</v>
      </c>
      <c r="D124" s="199"/>
      <c r="E124" s="199"/>
      <c r="F124" s="199"/>
      <c r="G124" s="260"/>
      <c r="H124" s="128"/>
      <c r="I124" s="128"/>
      <c r="J124" s="128"/>
      <c r="K124" s="147"/>
      <c r="L124" s="369"/>
    </row>
    <row r="125" spans="1:12" ht="13.5" customHeight="1" x14ac:dyDescent="0.15">
      <c r="A125" s="61"/>
      <c r="B125" s="16" t="s">
        <v>283</v>
      </c>
      <c r="C125" s="139">
        <f t="shared" si="7"/>
        <v>1150</v>
      </c>
      <c r="D125" s="103"/>
      <c r="E125" s="103">
        <v>900</v>
      </c>
      <c r="F125" s="103">
        <v>100</v>
      </c>
      <c r="G125" s="246">
        <v>150</v>
      </c>
      <c r="H125" s="103"/>
      <c r="I125" s="103"/>
      <c r="J125" s="103"/>
      <c r="K125" s="143"/>
      <c r="L125" s="368" t="s">
        <v>410</v>
      </c>
    </row>
    <row r="126" spans="1:12" ht="13.5" customHeight="1" x14ac:dyDescent="0.15">
      <c r="A126" s="61"/>
      <c r="B126" s="19"/>
      <c r="C126" s="113">
        <f t="shared" si="7"/>
        <v>0</v>
      </c>
      <c r="D126" s="144"/>
      <c r="E126" s="198"/>
      <c r="F126" s="198"/>
      <c r="G126" s="262"/>
      <c r="H126" s="144"/>
      <c r="I126" s="144"/>
      <c r="J126" s="144"/>
      <c r="K126" s="145"/>
      <c r="L126" s="369"/>
    </row>
    <row r="127" spans="1:12" ht="13.5" customHeight="1" x14ac:dyDescent="0.15">
      <c r="A127" s="406" t="s">
        <v>284</v>
      </c>
      <c r="B127" s="407"/>
      <c r="C127" s="139">
        <f t="shared" si="7"/>
        <v>5000</v>
      </c>
      <c r="D127" s="108">
        <f>SUM(D121,D123,D125)</f>
        <v>3000</v>
      </c>
      <c r="E127" s="108">
        <f>SUM(E121,E123,E125)</f>
        <v>1450</v>
      </c>
      <c r="F127" s="108">
        <f t="shared" ref="D127:K128" si="8">SUM(F121,F123,F125)</f>
        <v>150</v>
      </c>
      <c r="G127" s="151">
        <f t="shared" si="8"/>
        <v>200</v>
      </c>
      <c r="H127" s="108">
        <f>SUM(H121,H123,H125)</f>
        <v>100</v>
      </c>
      <c r="I127" s="108">
        <f t="shared" si="8"/>
        <v>100</v>
      </c>
      <c r="J127" s="108">
        <f>SUM(J121,J123,J125)</f>
        <v>0</v>
      </c>
      <c r="K127" s="140">
        <f t="shared" si="8"/>
        <v>0</v>
      </c>
      <c r="L127" s="368"/>
    </row>
    <row r="128" spans="1:12" ht="13.5" customHeight="1" x14ac:dyDescent="0.15">
      <c r="A128" s="408"/>
      <c r="B128" s="409"/>
      <c r="C128" s="150">
        <f t="shared" si="7"/>
        <v>0</v>
      </c>
      <c r="D128" s="128">
        <f t="shared" si="8"/>
        <v>0</v>
      </c>
      <c r="E128" s="128">
        <f>SUM(E122,E124,E126)</f>
        <v>0</v>
      </c>
      <c r="F128" s="128">
        <f t="shared" si="8"/>
        <v>0</v>
      </c>
      <c r="G128" s="254">
        <f t="shared" si="8"/>
        <v>0</v>
      </c>
      <c r="H128" s="128">
        <f>SUM(H122,H124,H126)</f>
        <v>0</v>
      </c>
      <c r="I128" s="128">
        <f t="shared" si="8"/>
        <v>0</v>
      </c>
      <c r="J128" s="128">
        <f>SUM(J122,J124,J126)</f>
        <v>0</v>
      </c>
      <c r="K128" s="147"/>
      <c r="L128" s="369"/>
    </row>
    <row r="129" spans="1:12" ht="13.5" customHeight="1" x14ac:dyDescent="0.15">
      <c r="A129" s="65" t="s">
        <v>286</v>
      </c>
      <c r="B129" s="427" t="s">
        <v>411</v>
      </c>
      <c r="C129" s="139">
        <f t="shared" si="7"/>
        <v>1950</v>
      </c>
      <c r="D129" s="103">
        <v>1550</v>
      </c>
      <c r="E129" s="103">
        <v>200</v>
      </c>
      <c r="F129" s="103">
        <v>50</v>
      </c>
      <c r="G129" s="246">
        <v>50</v>
      </c>
      <c r="H129" s="103">
        <v>50</v>
      </c>
      <c r="I129" s="103">
        <v>50</v>
      </c>
      <c r="J129" s="103"/>
      <c r="K129" s="143"/>
      <c r="L129" s="368" t="s">
        <v>540</v>
      </c>
    </row>
    <row r="130" spans="1:12" ht="13.5" customHeight="1" x14ac:dyDescent="0.15">
      <c r="A130" s="84"/>
      <c r="B130" s="428"/>
      <c r="C130" s="113">
        <f t="shared" si="7"/>
        <v>0</v>
      </c>
      <c r="D130" s="198"/>
      <c r="E130" s="198"/>
      <c r="F130" s="198"/>
      <c r="G130" s="262"/>
      <c r="H130" s="262"/>
      <c r="I130" s="198"/>
      <c r="J130" s="144"/>
      <c r="K130" s="145"/>
      <c r="L130" s="369"/>
    </row>
    <row r="131" spans="1:12" ht="13.5" customHeight="1" x14ac:dyDescent="0.15">
      <c r="A131" s="61" t="s">
        <v>287</v>
      </c>
      <c r="B131" s="16" t="s">
        <v>528</v>
      </c>
      <c r="C131" s="139">
        <f t="shared" si="7"/>
        <v>1700</v>
      </c>
      <c r="D131" s="108">
        <v>1650</v>
      </c>
      <c r="E131" s="108"/>
      <c r="F131" s="108"/>
      <c r="G131" s="151"/>
      <c r="H131" s="108">
        <v>50</v>
      </c>
      <c r="I131" s="108"/>
      <c r="J131" s="108"/>
      <c r="K131" s="140"/>
      <c r="L131" s="368" t="s">
        <v>544</v>
      </c>
    </row>
    <row r="132" spans="1:12" ht="13.5" customHeight="1" x14ac:dyDescent="0.15">
      <c r="A132" s="61"/>
      <c r="B132" s="19"/>
      <c r="C132" s="113">
        <f t="shared" si="7"/>
        <v>0</v>
      </c>
      <c r="D132" s="199"/>
      <c r="E132" s="128"/>
      <c r="F132" s="128"/>
      <c r="G132" s="254"/>
      <c r="H132" s="199"/>
      <c r="I132" s="128"/>
      <c r="J132" s="128"/>
      <c r="K132" s="147"/>
      <c r="L132" s="369"/>
    </row>
    <row r="133" spans="1:12" ht="13.5" customHeight="1" x14ac:dyDescent="0.15">
      <c r="A133" s="61"/>
      <c r="B133" s="16" t="s">
        <v>508</v>
      </c>
      <c r="C133" s="139">
        <f t="shared" si="7"/>
        <v>650</v>
      </c>
      <c r="D133" s="103"/>
      <c r="E133" s="103">
        <v>500</v>
      </c>
      <c r="F133" s="103">
        <v>50</v>
      </c>
      <c r="G133" s="246">
        <v>50</v>
      </c>
      <c r="H133" s="103"/>
      <c r="I133" s="103">
        <v>50</v>
      </c>
      <c r="J133" s="103"/>
      <c r="K133" s="143"/>
      <c r="L133" s="368" t="s">
        <v>412</v>
      </c>
    </row>
    <row r="134" spans="1:12" ht="13.5" customHeight="1" x14ac:dyDescent="0.15">
      <c r="A134" s="61"/>
      <c r="B134" s="19"/>
      <c r="C134" s="113">
        <f t="shared" si="7"/>
        <v>0</v>
      </c>
      <c r="D134" s="144"/>
      <c r="E134" s="198"/>
      <c r="F134" s="198"/>
      <c r="G134" s="262"/>
      <c r="H134" s="144"/>
      <c r="I134" s="198"/>
      <c r="J134" s="144"/>
      <c r="K134" s="145"/>
      <c r="L134" s="369"/>
    </row>
    <row r="135" spans="1:12" ht="13.5" customHeight="1" x14ac:dyDescent="0.15">
      <c r="A135" s="406" t="s">
        <v>289</v>
      </c>
      <c r="B135" s="407"/>
      <c r="C135" s="139">
        <f t="shared" si="7"/>
        <v>2350</v>
      </c>
      <c r="D135" s="108">
        <f t="shared" ref="D135:K136" si="9">SUM(D131,D133)</f>
        <v>1650</v>
      </c>
      <c r="E135" s="108">
        <f>SUM(E131,E133)</f>
        <v>500</v>
      </c>
      <c r="F135" s="108">
        <f t="shared" si="9"/>
        <v>50</v>
      </c>
      <c r="G135" s="151">
        <f t="shared" si="9"/>
        <v>50</v>
      </c>
      <c r="H135" s="108">
        <f>SUM(H131,H133)</f>
        <v>50</v>
      </c>
      <c r="I135" s="108">
        <f t="shared" si="9"/>
        <v>50</v>
      </c>
      <c r="J135" s="108">
        <f>SUM(J131,J133)</f>
        <v>0</v>
      </c>
      <c r="K135" s="140">
        <f t="shared" si="9"/>
        <v>0</v>
      </c>
      <c r="L135" s="368"/>
    </row>
    <row r="136" spans="1:12" ht="13.5" customHeight="1" x14ac:dyDescent="0.15">
      <c r="A136" s="408"/>
      <c r="B136" s="409"/>
      <c r="C136" s="150">
        <f t="shared" si="7"/>
        <v>0</v>
      </c>
      <c r="D136" s="128">
        <f t="shared" si="9"/>
        <v>0</v>
      </c>
      <c r="E136" s="128">
        <f>SUM(E132,E134)</f>
        <v>0</v>
      </c>
      <c r="F136" s="128">
        <f t="shared" si="9"/>
        <v>0</v>
      </c>
      <c r="G136" s="254">
        <f t="shared" si="9"/>
        <v>0</v>
      </c>
      <c r="H136" s="128">
        <f>SUM(H132,H134)</f>
        <v>0</v>
      </c>
      <c r="I136" s="128">
        <f t="shared" si="9"/>
        <v>0</v>
      </c>
      <c r="J136" s="128">
        <f>SUM(J132,J134)</f>
        <v>0</v>
      </c>
      <c r="K136" s="147">
        <f t="shared" si="9"/>
        <v>0</v>
      </c>
      <c r="L136" s="369"/>
    </row>
    <row r="137" spans="1:12" ht="13.5" customHeight="1" x14ac:dyDescent="0.15">
      <c r="A137" s="1" t="s">
        <v>288</v>
      </c>
      <c r="B137" s="16" t="s">
        <v>60</v>
      </c>
      <c r="C137" s="139">
        <f t="shared" si="7"/>
        <v>500</v>
      </c>
      <c r="D137" s="103"/>
      <c r="E137" s="103">
        <v>400</v>
      </c>
      <c r="F137" s="103">
        <v>50</v>
      </c>
      <c r="G137" s="246">
        <v>50</v>
      </c>
      <c r="H137" s="103"/>
      <c r="I137" s="103"/>
      <c r="J137" s="103"/>
      <c r="K137" s="143"/>
      <c r="L137" s="368"/>
    </row>
    <row r="138" spans="1:12" ht="13.5" customHeight="1" x14ac:dyDescent="0.15">
      <c r="A138" s="26"/>
      <c r="B138" s="19"/>
      <c r="C138" s="113">
        <f t="shared" si="7"/>
        <v>0</v>
      </c>
      <c r="D138" s="144"/>
      <c r="E138" s="198"/>
      <c r="F138" s="198"/>
      <c r="G138" s="262"/>
      <c r="H138" s="144"/>
      <c r="I138" s="144"/>
      <c r="J138" s="144"/>
      <c r="K138" s="145"/>
      <c r="L138" s="369"/>
    </row>
    <row r="139" spans="1:12" ht="13.5" customHeight="1" x14ac:dyDescent="0.15">
      <c r="A139" s="422" t="s">
        <v>251</v>
      </c>
      <c r="B139" s="423"/>
      <c r="C139" s="139">
        <f t="shared" si="7"/>
        <v>9800</v>
      </c>
      <c r="D139" s="108">
        <f t="shared" ref="D139:K140" si="10">SUM(D127,D129,D135,D137)</f>
        <v>6200</v>
      </c>
      <c r="E139" s="108">
        <f>SUM(E127,E129,E135,E137)</f>
        <v>2550</v>
      </c>
      <c r="F139" s="108">
        <f t="shared" si="10"/>
        <v>300</v>
      </c>
      <c r="G139" s="151">
        <f t="shared" si="10"/>
        <v>350</v>
      </c>
      <c r="H139" s="108">
        <f>SUM(H127,H129,H135,H137)</f>
        <v>200</v>
      </c>
      <c r="I139" s="108">
        <f t="shared" si="10"/>
        <v>200</v>
      </c>
      <c r="J139" s="108">
        <f>SUM(J127,J129,J135,J137)</f>
        <v>0</v>
      </c>
      <c r="K139" s="140">
        <f t="shared" si="10"/>
        <v>0</v>
      </c>
      <c r="L139" s="220"/>
    </row>
    <row r="140" spans="1:12" ht="13.5" customHeight="1" x14ac:dyDescent="0.15">
      <c r="A140" s="424"/>
      <c r="B140" s="425"/>
      <c r="C140" s="149">
        <f t="shared" si="7"/>
        <v>0</v>
      </c>
      <c r="D140" s="128">
        <f t="shared" si="10"/>
        <v>0</v>
      </c>
      <c r="E140" s="128">
        <f>SUM(E128,E130,E136,E138)</f>
        <v>0</v>
      </c>
      <c r="F140" s="128">
        <f t="shared" si="10"/>
        <v>0</v>
      </c>
      <c r="G140" s="254">
        <f t="shared" si="10"/>
        <v>0</v>
      </c>
      <c r="H140" s="128">
        <f>SUM(H128,H130,H136,H138)</f>
        <v>0</v>
      </c>
      <c r="I140" s="128">
        <f t="shared" si="10"/>
        <v>0</v>
      </c>
      <c r="J140" s="128">
        <f>SUM(J128,J130,J136,J138)</f>
        <v>0</v>
      </c>
      <c r="K140" s="147">
        <f t="shared" si="10"/>
        <v>0</v>
      </c>
      <c r="L140" s="221"/>
    </row>
    <row r="141" spans="1:12" ht="22.5" customHeight="1" x14ac:dyDescent="0.15">
      <c r="A141" s="414" t="s">
        <v>424</v>
      </c>
      <c r="B141" s="415"/>
      <c r="H141" s="86"/>
      <c r="L141" s="219"/>
    </row>
    <row r="142" spans="1:12" ht="13.5" customHeight="1" x14ac:dyDescent="0.15">
      <c r="A142" s="22" t="s">
        <v>34</v>
      </c>
      <c r="B142" s="427" t="s">
        <v>487</v>
      </c>
      <c r="C142" s="139">
        <f>SUM(D142:K142)</f>
        <v>4950</v>
      </c>
      <c r="D142" s="108">
        <v>2900</v>
      </c>
      <c r="E142" s="108">
        <v>1300</v>
      </c>
      <c r="F142" s="108">
        <v>350</v>
      </c>
      <c r="G142" s="151">
        <v>200</v>
      </c>
      <c r="H142" s="108">
        <v>50</v>
      </c>
      <c r="I142" s="108">
        <v>100</v>
      </c>
      <c r="J142" s="108">
        <v>50</v>
      </c>
      <c r="K142" s="140"/>
      <c r="L142" s="368" t="s">
        <v>545</v>
      </c>
    </row>
    <row r="143" spans="1:12" ht="13.5" customHeight="1" x14ac:dyDescent="0.15">
      <c r="A143" s="23"/>
      <c r="B143" s="455"/>
      <c r="C143" s="113">
        <f t="shared" si="7"/>
        <v>0</v>
      </c>
      <c r="D143" s="199"/>
      <c r="E143" s="199"/>
      <c r="F143" s="199"/>
      <c r="G143" s="260"/>
      <c r="H143" s="199"/>
      <c r="I143" s="199"/>
      <c r="J143" s="199"/>
      <c r="K143" s="147"/>
      <c r="L143" s="369"/>
    </row>
    <row r="144" spans="1:12" ht="13.5" customHeight="1" x14ac:dyDescent="0.15">
      <c r="A144" s="17" t="s">
        <v>35</v>
      </c>
      <c r="B144" s="21" t="s">
        <v>529</v>
      </c>
      <c r="C144" s="139">
        <f t="shared" si="7"/>
        <v>2400</v>
      </c>
      <c r="D144" s="108">
        <v>2200</v>
      </c>
      <c r="E144" s="108"/>
      <c r="F144" s="108">
        <v>100</v>
      </c>
      <c r="G144" s="151"/>
      <c r="H144" s="108">
        <v>50</v>
      </c>
      <c r="I144" s="108">
        <v>50</v>
      </c>
      <c r="J144" s="108"/>
      <c r="K144" s="140"/>
      <c r="L144" s="368" t="s">
        <v>413</v>
      </c>
    </row>
    <row r="145" spans="1:23" ht="13.5" customHeight="1" x14ac:dyDescent="0.15">
      <c r="A145" s="17"/>
      <c r="B145" s="19"/>
      <c r="C145" s="113">
        <f t="shared" si="7"/>
        <v>0</v>
      </c>
      <c r="D145" s="199"/>
      <c r="E145" s="128"/>
      <c r="F145" s="199"/>
      <c r="G145" s="254"/>
      <c r="H145" s="199"/>
      <c r="I145" s="199"/>
      <c r="J145" s="128"/>
      <c r="K145" s="147"/>
      <c r="L145" s="369"/>
    </row>
    <row r="146" spans="1:23" ht="13.5" customHeight="1" x14ac:dyDescent="0.15">
      <c r="A146" s="17"/>
      <c r="B146" s="16" t="s">
        <v>502</v>
      </c>
      <c r="C146" s="139">
        <f t="shared" si="7"/>
        <v>750</v>
      </c>
      <c r="D146" s="103"/>
      <c r="E146" s="103">
        <v>600</v>
      </c>
      <c r="F146" s="103"/>
      <c r="G146" s="246">
        <v>100</v>
      </c>
      <c r="H146" s="103"/>
      <c r="I146" s="103"/>
      <c r="J146" s="103">
        <v>50</v>
      </c>
      <c r="K146" s="143"/>
      <c r="L146" s="368"/>
    </row>
    <row r="147" spans="1:23" ht="13.5" customHeight="1" x14ac:dyDescent="0.15">
      <c r="A147" s="17"/>
      <c r="B147" s="19"/>
      <c r="C147" s="113">
        <f t="shared" si="7"/>
        <v>0</v>
      </c>
      <c r="D147" s="144"/>
      <c r="E147" s="198"/>
      <c r="F147" s="144"/>
      <c r="G147" s="262"/>
      <c r="H147" s="144"/>
      <c r="I147" s="144"/>
      <c r="J147" s="198"/>
      <c r="K147" s="145"/>
      <c r="L147" s="369"/>
    </row>
    <row r="148" spans="1:23" ht="13.5" customHeight="1" x14ac:dyDescent="0.15">
      <c r="A148" s="17"/>
      <c r="B148" s="16" t="s">
        <v>560</v>
      </c>
      <c r="C148" s="139">
        <f t="shared" si="7"/>
        <v>450</v>
      </c>
      <c r="D148" s="108">
        <v>350</v>
      </c>
      <c r="E148" s="108">
        <v>50</v>
      </c>
      <c r="F148" s="108">
        <v>50</v>
      </c>
      <c r="G148" s="151"/>
      <c r="H148" s="108"/>
      <c r="I148" s="108"/>
      <c r="J148" s="108"/>
      <c r="K148" s="140"/>
      <c r="L148" s="368"/>
    </row>
    <row r="149" spans="1:23" ht="13.5" customHeight="1" x14ac:dyDescent="0.15">
      <c r="A149" s="17"/>
      <c r="B149" s="19"/>
      <c r="C149" s="113">
        <f t="shared" si="7"/>
        <v>0</v>
      </c>
      <c r="D149" s="199"/>
      <c r="E149" s="199"/>
      <c r="F149" s="199"/>
      <c r="G149" s="254"/>
      <c r="H149" s="128"/>
      <c r="I149" s="128"/>
      <c r="J149" s="128"/>
      <c r="K149" s="147"/>
      <c r="L149" s="369"/>
    </row>
    <row r="150" spans="1:23" ht="13.5" customHeight="1" x14ac:dyDescent="0.15">
      <c r="A150" s="406" t="s">
        <v>36</v>
      </c>
      <c r="B150" s="407"/>
      <c r="C150" s="139">
        <f t="shared" si="7"/>
        <v>3600</v>
      </c>
      <c r="D150" s="103">
        <f t="shared" ref="D150:K151" si="11">SUM(D144,D146,D148)</f>
        <v>2550</v>
      </c>
      <c r="E150" s="103">
        <f>SUM(E144,E146,E148)</f>
        <v>650</v>
      </c>
      <c r="F150" s="103">
        <f t="shared" si="11"/>
        <v>150</v>
      </c>
      <c r="G150" s="246">
        <f t="shared" si="11"/>
        <v>100</v>
      </c>
      <c r="H150" s="103">
        <f>SUM(H144,H146,H148)</f>
        <v>50</v>
      </c>
      <c r="I150" s="103">
        <f t="shared" si="11"/>
        <v>50</v>
      </c>
      <c r="J150" s="103">
        <f>SUM(J144,J146,J148)</f>
        <v>50</v>
      </c>
      <c r="K150" s="143">
        <f t="shared" si="11"/>
        <v>0</v>
      </c>
      <c r="L150" s="368"/>
    </row>
    <row r="151" spans="1:23" ht="13.5" customHeight="1" x14ac:dyDescent="0.15">
      <c r="A151" s="408"/>
      <c r="B151" s="409"/>
      <c r="C151" s="149">
        <f t="shared" si="7"/>
        <v>0</v>
      </c>
      <c r="D151" s="144">
        <f t="shared" si="11"/>
        <v>0</v>
      </c>
      <c r="E151" s="144">
        <f>SUM(E145,E147,E149)</f>
        <v>0</v>
      </c>
      <c r="F151" s="144">
        <f t="shared" si="11"/>
        <v>0</v>
      </c>
      <c r="G151" s="261">
        <f t="shared" si="11"/>
        <v>0</v>
      </c>
      <c r="H151" s="144">
        <f>SUM(H145,H147,H149)</f>
        <v>0</v>
      </c>
      <c r="I151" s="144">
        <f t="shared" si="11"/>
        <v>0</v>
      </c>
      <c r="J151" s="144">
        <f>SUM(J145,J147,J149)</f>
        <v>0</v>
      </c>
      <c r="K151" s="145">
        <f t="shared" si="11"/>
        <v>0</v>
      </c>
      <c r="L151" s="369"/>
    </row>
    <row r="152" spans="1:23" ht="13.5" customHeight="1" x14ac:dyDescent="0.15">
      <c r="A152" s="420" t="s">
        <v>37</v>
      </c>
      <c r="B152" s="421"/>
      <c r="C152" s="139">
        <f t="shared" si="7"/>
        <v>8550</v>
      </c>
      <c r="D152" s="103">
        <f t="shared" ref="D152:K152" si="12">SUM(D142,D150)</f>
        <v>5450</v>
      </c>
      <c r="E152" s="103">
        <f>SUM(E142,E150)</f>
        <v>1950</v>
      </c>
      <c r="F152" s="103">
        <f t="shared" si="12"/>
        <v>500</v>
      </c>
      <c r="G152" s="246">
        <f t="shared" si="12"/>
        <v>300</v>
      </c>
      <c r="H152" s="103">
        <f>SUM(H142,H150)</f>
        <v>100</v>
      </c>
      <c r="I152" s="103">
        <f t="shared" si="12"/>
        <v>150</v>
      </c>
      <c r="J152" s="103">
        <f>SUM(J142,J150)</f>
        <v>100</v>
      </c>
      <c r="K152" s="143">
        <f t="shared" si="12"/>
        <v>0</v>
      </c>
      <c r="L152" s="220"/>
    </row>
    <row r="153" spans="1:23" ht="13.5" customHeight="1" x14ac:dyDescent="0.15">
      <c r="A153" s="408"/>
      <c r="B153" s="409"/>
      <c r="C153" s="149">
        <f t="shared" si="7"/>
        <v>0</v>
      </c>
      <c r="D153" s="128">
        <f t="shared" ref="D153:K153" si="13">SUM(D143,D151)</f>
        <v>0</v>
      </c>
      <c r="E153" s="128">
        <f>SUM(E143,E151)</f>
        <v>0</v>
      </c>
      <c r="F153" s="128">
        <f t="shared" si="13"/>
        <v>0</v>
      </c>
      <c r="G153" s="254">
        <f t="shared" si="13"/>
        <v>0</v>
      </c>
      <c r="H153" s="128">
        <f>SUM(H143,H151)</f>
        <v>0</v>
      </c>
      <c r="I153" s="128">
        <f t="shared" si="13"/>
        <v>0</v>
      </c>
      <c r="J153" s="128">
        <f>SUM(J143,J151)</f>
        <v>0</v>
      </c>
      <c r="K153" s="145">
        <f t="shared" si="13"/>
        <v>0</v>
      </c>
      <c r="L153" s="221"/>
    </row>
    <row r="154" spans="1:23" ht="17.25" customHeight="1" x14ac:dyDescent="0.15">
      <c r="A154" s="442" t="s">
        <v>0</v>
      </c>
      <c r="B154" s="442"/>
      <c r="C154" s="238" t="str">
        <f>市郡別合計!$B$1</f>
        <v>Ver1.0</v>
      </c>
      <c r="D154" s="433" t="s">
        <v>426</v>
      </c>
      <c r="E154" s="433"/>
      <c r="F154" s="433"/>
      <c r="G154" s="433"/>
      <c r="H154" s="433"/>
      <c r="I154" s="433"/>
      <c r="J154" s="433"/>
      <c r="L154" s="217" t="str">
        <f>市郡別合計!$I$1</f>
        <v>2019/11/15 改定部数</v>
      </c>
    </row>
    <row r="155" spans="1:23" ht="13.5" customHeight="1" x14ac:dyDescent="0.15">
      <c r="A155" s="403" t="s">
        <v>279</v>
      </c>
      <c r="B155" s="404"/>
      <c r="C155" s="404"/>
      <c r="D155" s="405"/>
      <c r="E155" s="370" t="s">
        <v>274</v>
      </c>
      <c r="F155" s="371"/>
      <c r="G155" s="371"/>
      <c r="H155" s="372"/>
      <c r="I155" s="379" t="s">
        <v>306</v>
      </c>
      <c r="J155" s="380"/>
      <c r="K155" s="381"/>
      <c r="L155" s="231" t="s">
        <v>278</v>
      </c>
      <c r="N155" s="83"/>
      <c r="O155" s="83"/>
      <c r="P155" s="83"/>
      <c r="Q155" s="83"/>
      <c r="R155" s="83"/>
      <c r="S155" s="83"/>
      <c r="T155" s="83"/>
      <c r="U155" s="83"/>
      <c r="V155" s="83"/>
      <c r="W155" s="83"/>
    </row>
    <row r="156" spans="1:23" ht="13.5" customHeight="1" x14ac:dyDescent="0.15">
      <c r="A156" s="397">
        <f>市郡別合計!$A$3</f>
        <v>0</v>
      </c>
      <c r="B156" s="398"/>
      <c r="C156" s="398"/>
      <c r="D156" s="399"/>
      <c r="E156" s="446">
        <f>市郡別合計!$C$3</f>
        <v>0</v>
      </c>
      <c r="F156" s="447"/>
      <c r="G156" s="447"/>
      <c r="H156" s="448"/>
      <c r="I156" s="382">
        <f>市郡別合計!$F$3</f>
        <v>0</v>
      </c>
      <c r="J156" s="383"/>
      <c r="K156" s="384"/>
      <c r="L156" s="410">
        <f>市郡別合計!$I$3</f>
        <v>0</v>
      </c>
      <c r="N156" s="83"/>
      <c r="O156" s="83"/>
      <c r="P156" s="83"/>
      <c r="Q156" s="83"/>
      <c r="R156" s="83"/>
      <c r="S156" s="83"/>
      <c r="T156" s="83"/>
      <c r="U156" s="83"/>
      <c r="V156" s="83"/>
      <c r="W156" s="83"/>
    </row>
    <row r="157" spans="1:23" ht="13.5" customHeight="1" x14ac:dyDescent="0.15">
      <c r="A157" s="400"/>
      <c r="B157" s="401"/>
      <c r="C157" s="401"/>
      <c r="D157" s="402"/>
      <c r="E157" s="449"/>
      <c r="F157" s="450"/>
      <c r="G157" s="450"/>
      <c r="H157" s="451"/>
      <c r="I157" s="385"/>
      <c r="J157" s="386"/>
      <c r="K157" s="387"/>
      <c r="L157" s="411"/>
      <c r="N157" s="83"/>
      <c r="O157" s="83"/>
      <c r="P157" s="83"/>
      <c r="Q157" s="83"/>
      <c r="R157" s="83"/>
      <c r="S157" s="83"/>
      <c r="T157" s="83"/>
      <c r="U157" s="83"/>
      <c r="V157" s="83"/>
      <c r="W157" s="83"/>
    </row>
    <row r="158" spans="1:23" ht="13.5" customHeight="1" x14ac:dyDescent="0.15">
      <c r="A158" s="443" t="s">
        <v>280</v>
      </c>
      <c r="B158" s="444"/>
      <c r="C158" s="444"/>
      <c r="D158" s="444"/>
      <c r="E158" s="445"/>
      <c r="F158" s="388" t="s">
        <v>290</v>
      </c>
      <c r="G158" s="389"/>
      <c r="H158" s="389"/>
      <c r="I158" s="389"/>
      <c r="J158" s="390"/>
      <c r="K158" s="16" t="s">
        <v>276</v>
      </c>
      <c r="L158" s="218" t="s">
        <v>277</v>
      </c>
      <c r="N158" s="83"/>
      <c r="O158" s="83"/>
      <c r="P158" s="83"/>
      <c r="Q158" s="83"/>
      <c r="R158" s="83"/>
      <c r="S158" s="83"/>
      <c r="T158" s="83"/>
      <c r="U158" s="83"/>
      <c r="V158" s="83"/>
      <c r="W158" s="83"/>
    </row>
    <row r="159" spans="1:23" ht="13.5" customHeight="1" x14ac:dyDescent="0.15">
      <c r="A159" s="391">
        <f>市郡別合計!$A$6</f>
        <v>0</v>
      </c>
      <c r="B159" s="392"/>
      <c r="C159" s="392"/>
      <c r="D159" s="392"/>
      <c r="E159" s="393"/>
      <c r="F159" s="434">
        <f>市郡別合計!$D$6</f>
        <v>0</v>
      </c>
      <c r="G159" s="435"/>
      <c r="H159" s="435"/>
      <c r="I159" s="435"/>
      <c r="J159" s="436"/>
      <c r="K159" s="373">
        <f>市郡別合計!$G$6</f>
        <v>0</v>
      </c>
      <c r="L159" s="375">
        <f>市郡別合計!$H$6</f>
        <v>0</v>
      </c>
      <c r="N159" s="83"/>
      <c r="O159" s="83"/>
      <c r="P159" s="83"/>
      <c r="Q159" s="83"/>
      <c r="R159" s="83"/>
      <c r="S159" s="83"/>
      <c r="T159" s="83"/>
      <c r="U159" s="83"/>
      <c r="V159" s="83"/>
      <c r="W159" s="83"/>
    </row>
    <row r="160" spans="1:23" ht="13.5" customHeight="1" x14ac:dyDescent="0.15">
      <c r="A160" s="394"/>
      <c r="B160" s="395"/>
      <c r="C160" s="395"/>
      <c r="D160" s="395"/>
      <c r="E160" s="396"/>
      <c r="F160" s="437"/>
      <c r="G160" s="438"/>
      <c r="H160" s="438"/>
      <c r="I160" s="438"/>
      <c r="J160" s="439"/>
      <c r="K160" s="374"/>
      <c r="L160" s="376"/>
      <c r="N160" s="83"/>
      <c r="O160" s="83"/>
      <c r="P160" s="83"/>
      <c r="Q160" s="83"/>
      <c r="R160" s="83"/>
      <c r="S160" s="83"/>
      <c r="T160" s="83"/>
      <c r="U160" s="83"/>
      <c r="V160" s="83"/>
      <c r="W160" s="83"/>
    </row>
    <row r="161" spans="1:12" ht="7.5" customHeight="1" x14ac:dyDescent="0.15">
      <c r="A161" s="29"/>
      <c r="B161" s="29"/>
      <c r="C161" s="29"/>
      <c r="D161" s="50"/>
      <c r="E161" s="29"/>
      <c r="F161" s="29"/>
      <c r="G161" s="29"/>
      <c r="H161" s="50"/>
      <c r="I161" s="28"/>
      <c r="J161" s="28"/>
      <c r="K161" s="28"/>
      <c r="L161" s="28"/>
    </row>
    <row r="162" spans="1:12" ht="12" customHeight="1" x14ac:dyDescent="0.15">
      <c r="A162" s="456" t="s">
        <v>1</v>
      </c>
      <c r="B162" s="457"/>
      <c r="C162" s="3" t="s">
        <v>2</v>
      </c>
      <c r="D162" s="4" t="s">
        <v>4</v>
      </c>
      <c r="E162" s="4" t="s">
        <v>7</v>
      </c>
      <c r="F162" s="4" t="s">
        <v>5</v>
      </c>
      <c r="G162" s="259" t="s">
        <v>6</v>
      </c>
      <c r="H162" s="4" t="s">
        <v>3</v>
      </c>
      <c r="I162" s="4" t="s">
        <v>8</v>
      </c>
      <c r="J162" s="4" t="s">
        <v>558</v>
      </c>
      <c r="K162" s="5" t="s">
        <v>9</v>
      </c>
      <c r="L162" s="5" t="s">
        <v>474</v>
      </c>
    </row>
    <row r="163" spans="1:12" ht="24.95" customHeight="1" x14ac:dyDescent="0.15">
      <c r="A163" s="414" t="s">
        <v>396</v>
      </c>
      <c r="B163" s="415"/>
      <c r="H163" s="86"/>
      <c r="L163" s="219"/>
    </row>
    <row r="164" spans="1:12" ht="13.5" customHeight="1" x14ac:dyDescent="0.15">
      <c r="A164" s="418" t="s">
        <v>329</v>
      </c>
      <c r="B164" s="307" t="s">
        <v>530</v>
      </c>
      <c r="C164" s="139">
        <f t="shared" ref="C164:C198" si="14">SUM(D164:K164)</f>
        <v>4400</v>
      </c>
      <c r="D164" s="108">
        <v>4050</v>
      </c>
      <c r="E164" s="108"/>
      <c r="F164" s="108"/>
      <c r="G164" s="151"/>
      <c r="H164" s="108">
        <v>350</v>
      </c>
      <c r="I164" s="108"/>
      <c r="J164" s="108"/>
      <c r="K164" s="140"/>
      <c r="L164" s="368" t="s">
        <v>399</v>
      </c>
    </row>
    <row r="165" spans="1:12" ht="13.5" customHeight="1" x14ac:dyDescent="0.15">
      <c r="A165" s="462"/>
      <c r="B165" s="68"/>
      <c r="C165" s="113">
        <f t="shared" si="14"/>
        <v>0</v>
      </c>
      <c r="D165" s="199"/>
      <c r="E165" s="128"/>
      <c r="F165" s="128"/>
      <c r="G165" s="254"/>
      <c r="H165" s="199"/>
      <c r="I165" s="128"/>
      <c r="J165" s="128"/>
      <c r="K165" s="147"/>
      <c r="L165" s="369"/>
    </row>
    <row r="166" spans="1:12" ht="13.5" customHeight="1" x14ac:dyDescent="0.15">
      <c r="A166" s="17"/>
      <c r="B166" s="416" t="s">
        <v>531</v>
      </c>
      <c r="C166" s="139">
        <f t="shared" si="14"/>
        <v>2600</v>
      </c>
      <c r="D166" s="103">
        <v>2400</v>
      </c>
      <c r="E166" s="103"/>
      <c r="F166" s="103"/>
      <c r="G166" s="246"/>
      <c r="H166" s="103">
        <v>200</v>
      </c>
      <c r="I166" s="103"/>
      <c r="J166" s="103"/>
      <c r="K166" s="143"/>
      <c r="L166" s="368" t="s">
        <v>585</v>
      </c>
    </row>
    <row r="167" spans="1:12" ht="13.5" customHeight="1" x14ac:dyDescent="0.15">
      <c r="A167" s="17"/>
      <c r="B167" s="432"/>
      <c r="C167" s="113">
        <f t="shared" si="14"/>
        <v>0</v>
      </c>
      <c r="D167" s="198"/>
      <c r="E167" s="144"/>
      <c r="F167" s="144"/>
      <c r="G167" s="261"/>
      <c r="H167" s="198"/>
      <c r="I167" s="144"/>
      <c r="J167" s="144"/>
      <c r="K167" s="145"/>
      <c r="L167" s="369"/>
    </row>
    <row r="168" spans="1:12" ht="13.5" customHeight="1" x14ac:dyDescent="0.15">
      <c r="A168" s="17"/>
      <c r="B168" s="67" t="s">
        <v>582</v>
      </c>
      <c r="C168" s="139">
        <f t="shared" si="14"/>
        <v>3650</v>
      </c>
      <c r="D168" s="108"/>
      <c r="E168" s="108">
        <v>2300</v>
      </c>
      <c r="F168" s="108"/>
      <c r="G168" s="151">
        <v>1050</v>
      </c>
      <c r="H168" s="108"/>
      <c r="I168" s="108">
        <v>200</v>
      </c>
      <c r="J168" s="108">
        <v>100</v>
      </c>
      <c r="K168" s="140"/>
      <c r="L168" s="368" t="s">
        <v>546</v>
      </c>
    </row>
    <row r="169" spans="1:12" ht="13.5" customHeight="1" x14ac:dyDescent="0.15">
      <c r="A169" s="17"/>
      <c r="B169" s="68"/>
      <c r="C169" s="113">
        <f t="shared" si="14"/>
        <v>0</v>
      </c>
      <c r="D169" s="128"/>
      <c r="E169" s="199"/>
      <c r="F169" s="128"/>
      <c r="G169" s="260"/>
      <c r="H169" s="128"/>
      <c r="I169" s="199"/>
      <c r="J169" s="199"/>
      <c r="K169" s="147"/>
      <c r="L169" s="369"/>
    </row>
    <row r="170" spans="1:12" ht="13.5" customHeight="1" x14ac:dyDescent="0.15">
      <c r="A170" s="17"/>
      <c r="B170" s="416" t="s">
        <v>398</v>
      </c>
      <c r="C170" s="139">
        <f t="shared" si="14"/>
        <v>5450</v>
      </c>
      <c r="D170" s="103"/>
      <c r="E170" s="103">
        <v>3250</v>
      </c>
      <c r="F170" s="103"/>
      <c r="G170" s="246">
        <v>1900</v>
      </c>
      <c r="H170" s="103"/>
      <c r="I170" s="103">
        <v>200</v>
      </c>
      <c r="J170" s="103">
        <v>100</v>
      </c>
      <c r="K170" s="143"/>
      <c r="L170" s="368" t="s">
        <v>399</v>
      </c>
    </row>
    <row r="171" spans="1:12" ht="13.5" customHeight="1" x14ac:dyDescent="0.15">
      <c r="A171" s="17"/>
      <c r="B171" s="432"/>
      <c r="C171" s="113">
        <f t="shared" si="14"/>
        <v>0</v>
      </c>
      <c r="D171" s="144"/>
      <c r="E171" s="198"/>
      <c r="F171" s="144"/>
      <c r="G171" s="262"/>
      <c r="H171" s="144"/>
      <c r="I171" s="198"/>
      <c r="J171" s="198"/>
      <c r="K171" s="145"/>
      <c r="L171" s="369"/>
    </row>
    <row r="172" spans="1:12" ht="13.5" customHeight="1" x14ac:dyDescent="0.15">
      <c r="A172" s="17"/>
      <c r="B172" s="67" t="s">
        <v>312</v>
      </c>
      <c r="C172" s="139">
        <f t="shared" si="14"/>
        <v>4150</v>
      </c>
      <c r="D172" s="108"/>
      <c r="E172" s="108">
        <v>2600</v>
      </c>
      <c r="F172" s="108">
        <v>1200</v>
      </c>
      <c r="G172" s="151"/>
      <c r="H172" s="108"/>
      <c r="I172" s="108">
        <v>350</v>
      </c>
      <c r="J172" s="108">
        <v>0</v>
      </c>
      <c r="K172" s="140"/>
      <c r="L172" s="412" t="s">
        <v>547</v>
      </c>
    </row>
    <row r="173" spans="1:12" ht="13.5" customHeight="1" x14ac:dyDescent="0.15">
      <c r="A173" s="17"/>
      <c r="B173" s="68"/>
      <c r="C173" s="113">
        <f t="shared" si="14"/>
        <v>0</v>
      </c>
      <c r="D173" s="128"/>
      <c r="E173" s="199"/>
      <c r="F173" s="199"/>
      <c r="G173" s="254"/>
      <c r="H173" s="128"/>
      <c r="I173" s="199"/>
      <c r="J173" s="128">
        <v>0</v>
      </c>
      <c r="K173" s="147"/>
      <c r="L173" s="413"/>
    </row>
    <row r="174" spans="1:12" ht="13.5" customHeight="1" x14ac:dyDescent="0.15">
      <c r="A174" s="406" t="s">
        <v>313</v>
      </c>
      <c r="B174" s="421"/>
      <c r="C174" s="139">
        <f t="shared" si="14"/>
        <v>20250</v>
      </c>
      <c r="D174" s="151">
        <f t="shared" ref="D174:K175" si="15">SUM(D164,D166,D168,D170,D172)</f>
        <v>6450</v>
      </c>
      <c r="E174" s="108">
        <f t="shared" si="15"/>
        <v>8150</v>
      </c>
      <c r="F174" s="108">
        <f t="shared" si="15"/>
        <v>1200</v>
      </c>
      <c r="G174" s="151">
        <f t="shared" si="15"/>
        <v>2950</v>
      </c>
      <c r="H174" s="108">
        <f t="shared" si="15"/>
        <v>550</v>
      </c>
      <c r="I174" s="108">
        <f t="shared" si="15"/>
        <v>750</v>
      </c>
      <c r="J174" s="152">
        <f t="shared" si="15"/>
        <v>200</v>
      </c>
      <c r="K174" s="140">
        <f t="shared" si="15"/>
        <v>0</v>
      </c>
      <c r="L174" s="368"/>
    </row>
    <row r="175" spans="1:12" ht="13.5" customHeight="1" x14ac:dyDescent="0.15">
      <c r="A175" s="408"/>
      <c r="B175" s="409"/>
      <c r="C175" s="149">
        <f t="shared" si="14"/>
        <v>0</v>
      </c>
      <c r="D175" s="128">
        <f t="shared" si="15"/>
        <v>0</v>
      </c>
      <c r="E175" s="128">
        <f t="shared" si="15"/>
        <v>0</v>
      </c>
      <c r="F175" s="128">
        <f t="shared" si="15"/>
        <v>0</v>
      </c>
      <c r="G175" s="254">
        <f t="shared" si="15"/>
        <v>0</v>
      </c>
      <c r="H175" s="128">
        <f t="shared" si="15"/>
        <v>0</v>
      </c>
      <c r="I175" s="128">
        <f t="shared" si="15"/>
        <v>0</v>
      </c>
      <c r="J175" s="128">
        <f t="shared" si="15"/>
        <v>0</v>
      </c>
      <c r="K175" s="147">
        <f t="shared" si="15"/>
        <v>0</v>
      </c>
      <c r="L175" s="369"/>
    </row>
    <row r="176" spans="1:12" ht="13.5" customHeight="1" x14ac:dyDescent="0.15">
      <c r="A176" s="418" t="s">
        <v>406</v>
      </c>
      <c r="B176" s="16" t="s">
        <v>533</v>
      </c>
      <c r="C176" s="139">
        <f t="shared" si="14"/>
        <v>700</v>
      </c>
      <c r="D176" s="103">
        <v>550</v>
      </c>
      <c r="E176" s="103">
        <v>100</v>
      </c>
      <c r="F176" s="103"/>
      <c r="G176" s="246">
        <v>50</v>
      </c>
      <c r="H176" s="103"/>
      <c r="I176" s="103"/>
      <c r="J176" s="103"/>
      <c r="K176" s="143"/>
      <c r="L176" s="368"/>
    </row>
    <row r="177" spans="1:12" ht="13.5" customHeight="1" x14ac:dyDescent="0.15">
      <c r="A177" s="426"/>
      <c r="B177" s="19"/>
      <c r="C177" s="113">
        <f t="shared" si="14"/>
        <v>0</v>
      </c>
      <c r="D177" s="198"/>
      <c r="E177" s="198"/>
      <c r="F177" s="144"/>
      <c r="G177" s="262"/>
      <c r="H177" s="144"/>
      <c r="I177" s="144"/>
      <c r="J177" s="144"/>
      <c r="K177" s="145"/>
      <c r="L177" s="369"/>
    </row>
    <row r="178" spans="1:12" ht="13.5" customHeight="1" x14ac:dyDescent="0.15">
      <c r="A178" s="418" t="s">
        <v>330</v>
      </c>
      <c r="B178" s="16" t="s">
        <v>42</v>
      </c>
      <c r="C178" s="139">
        <f t="shared" si="14"/>
        <v>1650</v>
      </c>
      <c r="D178" s="108">
        <v>1550</v>
      </c>
      <c r="E178" s="108"/>
      <c r="F178" s="108"/>
      <c r="G178" s="151">
        <v>0</v>
      </c>
      <c r="H178" s="108">
        <v>100</v>
      </c>
      <c r="I178" s="108"/>
      <c r="J178" s="108"/>
      <c r="K178" s="140"/>
      <c r="L178" s="368" t="s">
        <v>548</v>
      </c>
    </row>
    <row r="179" spans="1:12" ht="13.5" customHeight="1" x14ac:dyDescent="0.15">
      <c r="A179" s="419"/>
      <c r="B179" s="19"/>
      <c r="C179" s="113">
        <f t="shared" si="14"/>
        <v>0</v>
      </c>
      <c r="D179" s="199"/>
      <c r="E179" s="128"/>
      <c r="F179" s="128"/>
      <c r="G179" s="254">
        <v>0</v>
      </c>
      <c r="H179" s="199"/>
      <c r="I179" s="128"/>
      <c r="J179" s="128"/>
      <c r="K179" s="147"/>
      <c r="L179" s="369"/>
    </row>
    <row r="180" spans="1:12" ht="13.5" customHeight="1" x14ac:dyDescent="0.15">
      <c r="A180" s="9"/>
      <c r="B180" s="16" t="s">
        <v>103</v>
      </c>
      <c r="C180" s="139">
        <f t="shared" si="14"/>
        <v>350</v>
      </c>
      <c r="D180" s="108"/>
      <c r="E180" s="108">
        <v>200</v>
      </c>
      <c r="F180" s="108"/>
      <c r="G180" s="151">
        <v>100</v>
      </c>
      <c r="H180" s="108">
        <v>0</v>
      </c>
      <c r="I180" s="108">
        <v>50</v>
      </c>
      <c r="J180" s="108"/>
      <c r="K180" s="140"/>
      <c r="L180" s="368" t="s">
        <v>548</v>
      </c>
    </row>
    <row r="181" spans="1:12" ht="13.5" customHeight="1" x14ac:dyDescent="0.15">
      <c r="A181" s="9"/>
      <c r="B181" s="19"/>
      <c r="C181" s="113">
        <f t="shared" si="14"/>
        <v>0</v>
      </c>
      <c r="D181" s="128"/>
      <c r="E181" s="199"/>
      <c r="F181" s="128"/>
      <c r="G181" s="260"/>
      <c r="H181" s="128">
        <v>0</v>
      </c>
      <c r="I181" s="199"/>
      <c r="J181" s="128"/>
      <c r="K181" s="147"/>
      <c r="L181" s="369"/>
    </row>
    <row r="182" spans="1:12" ht="13.5" customHeight="1" x14ac:dyDescent="0.15">
      <c r="A182" s="406" t="s">
        <v>314</v>
      </c>
      <c r="B182" s="421"/>
      <c r="C182" s="139">
        <f t="shared" si="14"/>
        <v>2000</v>
      </c>
      <c r="D182" s="151">
        <f t="shared" ref="D182:K182" si="16">SUM(D178,D180)</f>
        <v>1550</v>
      </c>
      <c r="E182" s="108">
        <f>SUM(E178,E180)</f>
        <v>200</v>
      </c>
      <c r="F182" s="108">
        <f t="shared" si="16"/>
        <v>0</v>
      </c>
      <c r="G182" s="151">
        <f t="shared" si="16"/>
        <v>100</v>
      </c>
      <c r="H182" s="108">
        <f>SUM(H178,H180)</f>
        <v>100</v>
      </c>
      <c r="I182" s="108">
        <f t="shared" si="16"/>
        <v>50</v>
      </c>
      <c r="J182" s="152">
        <f>SUM(J178,J180)</f>
        <v>0</v>
      </c>
      <c r="K182" s="140">
        <f t="shared" si="16"/>
        <v>0</v>
      </c>
      <c r="L182" s="368"/>
    </row>
    <row r="183" spans="1:12" ht="13.5" customHeight="1" x14ac:dyDescent="0.15">
      <c r="A183" s="408"/>
      <c r="B183" s="409"/>
      <c r="C183" s="149">
        <f t="shared" si="14"/>
        <v>0</v>
      </c>
      <c r="D183" s="128">
        <f t="shared" ref="D183:K183" si="17">SUM(D179,D181)</f>
        <v>0</v>
      </c>
      <c r="E183" s="128">
        <f>SUM(E179,E181)</f>
        <v>0</v>
      </c>
      <c r="F183" s="128">
        <f t="shared" si="17"/>
        <v>0</v>
      </c>
      <c r="G183" s="254">
        <f t="shared" si="17"/>
        <v>0</v>
      </c>
      <c r="H183" s="128">
        <f>SUM(H179,H181)</f>
        <v>0</v>
      </c>
      <c r="I183" s="128">
        <f t="shared" si="17"/>
        <v>0</v>
      </c>
      <c r="J183" s="128">
        <f>SUM(J179,J181)</f>
        <v>0</v>
      </c>
      <c r="K183" s="147">
        <f t="shared" si="17"/>
        <v>0</v>
      </c>
      <c r="L183" s="369"/>
    </row>
    <row r="184" spans="1:12" ht="13.5" customHeight="1" x14ac:dyDescent="0.15">
      <c r="A184" s="420" t="s">
        <v>39</v>
      </c>
      <c r="B184" s="421"/>
      <c r="C184" s="139">
        <f t="shared" si="14"/>
        <v>22950</v>
      </c>
      <c r="D184" s="151">
        <f t="shared" ref="D184:K185" si="18">SUM(D174,D176,D182)</f>
        <v>8550</v>
      </c>
      <c r="E184" s="108">
        <f>SUM(E174,E176,E182)</f>
        <v>8450</v>
      </c>
      <c r="F184" s="108">
        <f t="shared" si="18"/>
        <v>1200</v>
      </c>
      <c r="G184" s="151">
        <f t="shared" si="18"/>
        <v>3100</v>
      </c>
      <c r="H184" s="108">
        <f>SUM(H174,H176,H182)</f>
        <v>650</v>
      </c>
      <c r="I184" s="108">
        <f t="shared" si="18"/>
        <v>800</v>
      </c>
      <c r="J184" s="152">
        <f>SUM(J174,J176,J182)</f>
        <v>200</v>
      </c>
      <c r="K184" s="140">
        <f t="shared" si="18"/>
        <v>0</v>
      </c>
      <c r="L184" s="220"/>
    </row>
    <row r="185" spans="1:12" ht="13.5" customHeight="1" x14ac:dyDescent="0.15">
      <c r="A185" s="408"/>
      <c r="B185" s="409"/>
      <c r="C185" s="149">
        <f t="shared" si="14"/>
        <v>0</v>
      </c>
      <c r="D185" s="128">
        <f t="shared" si="18"/>
        <v>0</v>
      </c>
      <c r="E185" s="128">
        <f>SUM(E175,E177,E183)</f>
        <v>0</v>
      </c>
      <c r="F185" s="128">
        <f t="shared" si="18"/>
        <v>0</v>
      </c>
      <c r="G185" s="254">
        <f t="shared" si="18"/>
        <v>0</v>
      </c>
      <c r="H185" s="128">
        <f>SUM(H175,H177,H183)</f>
        <v>0</v>
      </c>
      <c r="I185" s="128">
        <f t="shared" si="18"/>
        <v>0</v>
      </c>
      <c r="J185" s="128">
        <f>SUM(J175,J177,J183)</f>
        <v>0</v>
      </c>
      <c r="K185" s="147">
        <f t="shared" si="18"/>
        <v>0</v>
      </c>
      <c r="L185" s="221"/>
    </row>
    <row r="186" spans="1:12" ht="24.95" customHeight="1" x14ac:dyDescent="0.15">
      <c r="A186" s="414" t="s">
        <v>402</v>
      </c>
      <c r="B186" s="415"/>
      <c r="H186" s="86"/>
      <c r="L186" s="219"/>
    </row>
    <row r="187" spans="1:12" ht="13.5" customHeight="1" x14ac:dyDescent="0.15">
      <c r="A187" s="22" t="s">
        <v>40</v>
      </c>
      <c r="B187" s="16" t="s">
        <v>41</v>
      </c>
      <c r="C187" s="139">
        <f t="shared" si="14"/>
        <v>7300</v>
      </c>
      <c r="D187" s="108">
        <v>5250</v>
      </c>
      <c r="E187" s="108">
        <v>800</v>
      </c>
      <c r="F187" s="108">
        <v>400</v>
      </c>
      <c r="G187" s="151">
        <v>400</v>
      </c>
      <c r="H187" s="108">
        <v>150</v>
      </c>
      <c r="I187" s="108">
        <v>250</v>
      </c>
      <c r="J187" s="108">
        <v>50</v>
      </c>
      <c r="K187" s="140"/>
      <c r="L187" s="412" t="s">
        <v>407</v>
      </c>
    </row>
    <row r="188" spans="1:12" ht="13.5" customHeight="1" x14ac:dyDescent="0.15">
      <c r="A188" s="23"/>
      <c r="B188" s="19"/>
      <c r="C188" s="113">
        <f t="shared" si="14"/>
        <v>0</v>
      </c>
      <c r="D188" s="199"/>
      <c r="E188" s="199"/>
      <c r="F188" s="199"/>
      <c r="G188" s="260"/>
      <c r="H188" s="199"/>
      <c r="I188" s="199"/>
      <c r="J188" s="199"/>
      <c r="K188" s="147"/>
      <c r="L188" s="413"/>
    </row>
    <row r="189" spans="1:12" ht="13.5" customHeight="1" x14ac:dyDescent="0.15">
      <c r="A189" s="7" t="s">
        <v>43</v>
      </c>
      <c r="B189" s="16" t="s">
        <v>536</v>
      </c>
      <c r="C189" s="139">
        <f t="shared" si="14"/>
        <v>1650</v>
      </c>
      <c r="D189" s="108">
        <v>1450</v>
      </c>
      <c r="E189" s="108"/>
      <c r="F189" s="108">
        <v>50</v>
      </c>
      <c r="G189" s="151"/>
      <c r="H189" s="108">
        <v>100</v>
      </c>
      <c r="I189" s="108">
        <v>50</v>
      </c>
      <c r="J189" s="108"/>
      <c r="K189" s="140"/>
      <c r="L189" s="368" t="s">
        <v>414</v>
      </c>
    </row>
    <row r="190" spans="1:12" ht="13.5" customHeight="1" x14ac:dyDescent="0.15">
      <c r="A190" s="17"/>
      <c r="B190" s="19" t="s">
        <v>537</v>
      </c>
      <c r="C190" s="113">
        <f t="shared" si="14"/>
        <v>0</v>
      </c>
      <c r="D190" s="199"/>
      <c r="E190" s="128"/>
      <c r="F190" s="199"/>
      <c r="G190" s="254"/>
      <c r="H190" s="199"/>
      <c r="I190" s="199"/>
      <c r="J190" s="128"/>
      <c r="K190" s="147"/>
      <c r="L190" s="369"/>
    </row>
    <row r="191" spans="1:12" ht="13.5" customHeight="1" x14ac:dyDescent="0.15">
      <c r="A191" s="17"/>
      <c r="B191" s="16" t="s">
        <v>38</v>
      </c>
      <c r="C191" s="139">
        <f t="shared" si="14"/>
        <v>850</v>
      </c>
      <c r="D191" s="103"/>
      <c r="E191" s="103">
        <v>600</v>
      </c>
      <c r="F191" s="103">
        <v>250</v>
      </c>
      <c r="G191" s="246"/>
      <c r="H191" s="103"/>
      <c r="I191" s="103"/>
      <c r="J191" s="103"/>
      <c r="K191" s="143"/>
      <c r="L191" s="368" t="s">
        <v>549</v>
      </c>
    </row>
    <row r="192" spans="1:12" ht="13.5" customHeight="1" x14ac:dyDescent="0.15">
      <c r="A192" s="17"/>
      <c r="B192" s="19"/>
      <c r="C192" s="113">
        <f t="shared" si="14"/>
        <v>0</v>
      </c>
      <c r="D192" s="144"/>
      <c r="E192" s="198"/>
      <c r="F192" s="198"/>
      <c r="G192" s="261"/>
      <c r="H192" s="144"/>
      <c r="I192" s="144"/>
      <c r="J192" s="144"/>
      <c r="K192" s="145"/>
      <c r="L192" s="369"/>
    </row>
    <row r="193" spans="1:23" ht="13.5" customHeight="1" x14ac:dyDescent="0.15">
      <c r="A193" s="17"/>
      <c r="B193" s="16" t="s">
        <v>103</v>
      </c>
      <c r="C193" s="139">
        <f t="shared" si="14"/>
        <v>250</v>
      </c>
      <c r="D193" s="108"/>
      <c r="E193" s="108">
        <v>200</v>
      </c>
      <c r="F193" s="108"/>
      <c r="G193" s="151">
        <v>50</v>
      </c>
      <c r="H193" s="108"/>
      <c r="I193" s="108"/>
      <c r="J193" s="108"/>
      <c r="K193" s="140"/>
      <c r="L193" s="368"/>
    </row>
    <row r="194" spans="1:23" ht="13.5" customHeight="1" x14ac:dyDescent="0.15">
      <c r="A194" s="17"/>
      <c r="B194" s="19"/>
      <c r="C194" s="113">
        <f t="shared" si="14"/>
        <v>0</v>
      </c>
      <c r="D194" s="128"/>
      <c r="E194" s="199"/>
      <c r="F194" s="128"/>
      <c r="G194" s="260"/>
      <c r="H194" s="128"/>
      <c r="I194" s="128"/>
      <c r="J194" s="128"/>
      <c r="K194" s="147"/>
      <c r="L194" s="369"/>
    </row>
    <row r="195" spans="1:23" ht="13.5" customHeight="1" x14ac:dyDescent="0.15">
      <c r="A195" s="406" t="s">
        <v>44</v>
      </c>
      <c r="B195" s="407"/>
      <c r="C195" s="139">
        <f t="shared" si="14"/>
        <v>2750</v>
      </c>
      <c r="D195" s="108">
        <f t="shared" ref="D195:K196" si="19">SUM(D189,D193,D191)</f>
        <v>1450</v>
      </c>
      <c r="E195" s="108">
        <f>SUM(E189,E193,E191)</f>
        <v>800</v>
      </c>
      <c r="F195" s="108">
        <f t="shared" si="19"/>
        <v>300</v>
      </c>
      <c r="G195" s="151">
        <f t="shared" si="19"/>
        <v>50</v>
      </c>
      <c r="H195" s="108">
        <f>SUM(H189,H193,H191)</f>
        <v>100</v>
      </c>
      <c r="I195" s="108">
        <f t="shared" si="19"/>
        <v>50</v>
      </c>
      <c r="J195" s="108">
        <f>SUM(J189,J193,J191)</f>
        <v>0</v>
      </c>
      <c r="K195" s="140">
        <f t="shared" si="19"/>
        <v>0</v>
      </c>
      <c r="L195" s="368"/>
    </row>
    <row r="196" spans="1:23" ht="13.5" customHeight="1" x14ac:dyDescent="0.15">
      <c r="A196" s="408"/>
      <c r="B196" s="409"/>
      <c r="C196" s="150">
        <f t="shared" si="14"/>
        <v>0</v>
      </c>
      <c r="D196" s="128">
        <f t="shared" si="19"/>
        <v>0</v>
      </c>
      <c r="E196" s="128">
        <f>SUM(E190,E194,E192)</f>
        <v>0</v>
      </c>
      <c r="F196" s="128">
        <f t="shared" si="19"/>
        <v>0</v>
      </c>
      <c r="G196" s="254">
        <f t="shared" si="19"/>
        <v>0</v>
      </c>
      <c r="H196" s="128">
        <f>SUM(H190,H194,H192)</f>
        <v>0</v>
      </c>
      <c r="I196" s="128">
        <f t="shared" si="19"/>
        <v>0</v>
      </c>
      <c r="J196" s="128">
        <f>SUM(J190,J194,J192)</f>
        <v>0</v>
      </c>
      <c r="K196" s="147">
        <f t="shared" si="19"/>
        <v>0</v>
      </c>
      <c r="L196" s="369"/>
    </row>
    <row r="197" spans="1:23" ht="13.5" customHeight="1" x14ac:dyDescent="0.15">
      <c r="A197" s="422" t="s">
        <v>45</v>
      </c>
      <c r="B197" s="423"/>
      <c r="C197" s="139">
        <f t="shared" si="14"/>
        <v>10050</v>
      </c>
      <c r="D197" s="103">
        <f t="shared" ref="D197:K197" si="20">SUM(D187,,D195)</f>
        <v>6700</v>
      </c>
      <c r="E197" s="103">
        <f>SUM(E187,,E195)</f>
        <v>1600</v>
      </c>
      <c r="F197" s="103">
        <f t="shared" si="20"/>
        <v>700</v>
      </c>
      <c r="G197" s="246">
        <f t="shared" si="20"/>
        <v>450</v>
      </c>
      <c r="H197" s="246">
        <f>SUM(H187,,H195)</f>
        <v>250</v>
      </c>
      <c r="I197" s="103">
        <f t="shared" si="20"/>
        <v>300</v>
      </c>
      <c r="J197" s="103">
        <f>SUM(J187,,J195)</f>
        <v>50</v>
      </c>
      <c r="K197" s="143">
        <f t="shared" si="20"/>
        <v>0</v>
      </c>
      <c r="L197" s="220"/>
    </row>
    <row r="198" spans="1:23" ht="13.5" customHeight="1" x14ac:dyDescent="0.15">
      <c r="A198" s="424"/>
      <c r="B198" s="425"/>
      <c r="C198" s="149">
        <f t="shared" si="14"/>
        <v>0</v>
      </c>
      <c r="D198" s="128">
        <f t="shared" ref="D198:K198" si="21">SUM(D188,D196)</f>
        <v>0</v>
      </c>
      <c r="E198" s="128">
        <f>SUM(E188,E196)</f>
        <v>0</v>
      </c>
      <c r="F198" s="128">
        <f t="shared" si="21"/>
        <v>0</v>
      </c>
      <c r="G198" s="254">
        <f t="shared" si="21"/>
        <v>0</v>
      </c>
      <c r="H198" s="128">
        <f>SUM(H188,H196)</f>
        <v>0</v>
      </c>
      <c r="I198" s="128">
        <f t="shared" si="21"/>
        <v>0</v>
      </c>
      <c r="J198" s="128">
        <f>SUM(J188,J196)</f>
        <v>0</v>
      </c>
      <c r="K198" s="145">
        <f t="shared" si="21"/>
        <v>0</v>
      </c>
      <c r="L198" s="221"/>
    </row>
    <row r="199" spans="1:23" ht="17.25" customHeight="1" x14ac:dyDescent="0.15">
      <c r="A199" s="442" t="s">
        <v>0</v>
      </c>
      <c r="B199" s="442"/>
      <c r="C199" s="238" t="str">
        <f>市郡別合計!$B$1</f>
        <v>Ver1.0</v>
      </c>
      <c r="D199" s="433" t="s">
        <v>427</v>
      </c>
      <c r="E199" s="433"/>
      <c r="F199" s="433"/>
      <c r="G199" s="433"/>
      <c r="H199" s="433"/>
      <c r="I199" s="433"/>
      <c r="J199" s="433"/>
      <c r="L199" s="217" t="str">
        <f>市郡別合計!$I$1</f>
        <v>2019/11/15 改定部数</v>
      </c>
    </row>
    <row r="200" spans="1:23" ht="13.5" customHeight="1" x14ac:dyDescent="0.15">
      <c r="A200" s="403" t="s">
        <v>279</v>
      </c>
      <c r="B200" s="404"/>
      <c r="C200" s="404"/>
      <c r="D200" s="405"/>
      <c r="E200" s="370" t="s">
        <v>274</v>
      </c>
      <c r="F200" s="371"/>
      <c r="G200" s="371"/>
      <c r="H200" s="372"/>
      <c r="I200" s="379" t="s">
        <v>306</v>
      </c>
      <c r="J200" s="380"/>
      <c r="K200" s="381"/>
      <c r="L200" s="231" t="s">
        <v>278</v>
      </c>
      <c r="N200" s="83"/>
      <c r="O200" s="83"/>
      <c r="P200" s="83"/>
      <c r="Q200" s="83"/>
      <c r="R200" s="83"/>
      <c r="S200" s="83"/>
      <c r="T200" s="83"/>
      <c r="U200" s="83"/>
      <c r="V200" s="83"/>
      <c r="W200" s="83"/>
    </row>
    <row r="201" spans="1:23" ht="13.5" customHeight="1" x14ac:dyDescent="0.15">
      <c r="A201" s="397">
        <f>市郡別合計!$A$3</f>
        <v>0</v>
      </c>
      <c r="B201" s="398"/>
      <c r="C201" s="398"/>
      <c r="D201" s="399"/>
      <c r="E201" s="446">
        <f>市郡別合計!$C$3</f>
        <v>0</v>
      </c>
      <c r="F201" s="447"/>
      <c r="G201" s="447"/>
      <c r="H201" s="448"/>
      <c r="I201" s="382">
        <f>市郡別合計!$F$3</f>
        <v>0</v>
      </c>
      <c r="J201" s="383"/>
      <c r="K201" s="384"/>
      <c r="L201" s="410">
        <f>市郡別合計!$I$3</f>
        <v>0</v>
      </c>
      <c r="N201" s="83"/>
      <c r="O201" s="83"/>
      <c r="P201" s="83"/>
      <c r="Q201" s="83"/>
      <c r="R201" s="83"/>
      <c r="S201" s="83"/>
      <c r="T201" s="83"/>
      <c r="U201" s="83"/>
      <c r="V201" s="83"/>
      <c r="W201" s="83"/>
    </row>
    <row r="202" spans="1:23" ht="13.5" customHeight="1" x14ac:dyDescent="0.15">
      <c r="A202" s="400"/>
      <c r="B202" s="401"/>
      <c r="C202" s="401"/>
      <c r="D202" s="402"/>
      <c r="E202" s="449"/>
      <c r="F202" s="450"/>
      <c r="G202" s="450"/>
      <c r="H202" s="451"/>
      <c r="I202" s="385"/>
      <c r="J202" s="386"/>
      <c r="K202" s="387"/>
      <c r="L202" s="411"/>
      <c r="N202" s="83"/>
      <c r="O202" s="83"/>
      <c r="P202" s="83"/>
      <c r="Q202" s="83"/>
      <c r="R202" s="83"/>
      <c r="S202" s="83"/>
      <c r="T202" s="83"/>
      <c r="U202" s="83"/>
      <c r="V202" s="83"/>
      <c r="W202" s="83"/>
    </row>
    <row r="203" spans="1:23" ht="13.5" customHeight="1" x14ac:dyDescent="0.15">
      <c r="A203" s="443" t="s">
        <v>280</v>
      </c>
      <c r="B203" s="444"/>
      <c r="C203" s="444"/>
      <c r="D203" s="444"/>
      <c r="E203" s="445"/>
      <c r="F203" s="388" t="s">
        <v>290</v>
      </c>
      <c r="G203" s="389"/>
      <c r="H203" s="389"/>
      <c r="I203" s="389"/>
      <c r="J203" s="390"/>
      <c r="K203" s="16" t="s">
        <v>276</v>
      </c>
      <c r="L203" s="218" t="s">
        <v>277</v>
      </c>
      <c r="N203" s="83"/>
      <c r="O203" s="83"/>
      <c r="P203" s="83"/>
      <c r="Q203" s="83"/>
      <c r="R203" s="83"/>
      <c r="S203" s="83"/>
      <c r="T203" s="83"/>
      <c r="U203" s="83"/>
      <c r="V203" s="83"/>
      <c r="W203" s="83"/>
    </row>
    <row r="204" spans="1:23" ht="13.5" customHeight="1" x14ac:dyDescent="0.15">
      <c r="A204" s="391">
        <f>市郡別合計!$A$6</f>
        <v>0</v>
      </c>
      <c r="B204" s="392"/>
      <c r="C204" s="392"/>
      <c r="D204" s="392"/>
      <c r="E204" s="393"/>
      <c r="F204" s="434">
        <f>市郡別合計!$D$6</f>
        <v>0</v>
      </c>
      <c r="G204" s="435"/>
      <c r="H204" s="435"/>
      <c r="I204" s="435"/>
      <c r="J204" s="436"/>
      <c r="K204" s="373">
        <f>市郡別合計!$G$6</f>
        <v>0</v>
      </c>
      <c r="L204" s="375">
        <f>市郡別合計!$H$6</f>
        <v>0</v>
      </c>
      <c r="N204" s="83"/>
      <c r="O204" s="83"/>
      <c r="P204" s="83"/>
      <c r="Q204" s="83"/>
      <c r="R204" s="83"/>
      <c r="S204" s="83"/>
      <c r="T204" s="83"/>
      <c r="U204" s="83"/>
      <c r="V204" s="83"/>
      <c r="W204" s="83"/>
    </row>
    <row r="205" spans="1:23" ht="13.5" customHeight="1" x14ac:dyDescent="0.15">
      <c r="A205" s="394"/>
      <c r="B205" s="395"/>
      <c r="C205" s="395"/>
      <c r="D205" s="395"/>
      <c r="E205" s="396"/>
      <c r="F205" s="437"/>
      <c r="G205" s="438"/>
      <c r="H205" s="438"/>
      <c r="I205" s="438"/>
      <c r="J205" s="439"/>
      <c r="K205" s="374"/>
      <c r="L205" s="376"/>
      <c r="N205" s="83"/>
      <c r="O205" s="83"/>
      <c r="P205" s="83"/>
      <c r="Q205" s="83"/>
      <c r="R205" s="83"/>
      <c r="S205" s="83"/>
      <c r="T205" s="83"/>
      <c r="U205" s="83"/>
      <c r="V205" s="83"/>
      <c r="W205" s="83"/>
    </row>
    <row r="206" spans="1:23" ht="6.75" customHeight="1" x14ac:dyDescent="0.15">
      <c r="A206" s="85"/>
      <c r="B206" s="85"/>
      <c r="C206" s="86"/>
      <c r="D206" s="86"/>
      <c r="E206" s="86"/>
      <c r="F206" s="86"/>
      <c r="G206" s="86"/>
      <c r="H206" s="86"/>
      <c r="I206" s="25"/>
      <c r="J206" s="86"/>
      <c r="K206" s="25"/>
      <c r="L206" s="86"/>
    </row>
    <row r="207" spans="1:23" ht="13.5" customHeight="1" x14ac:dyDescent="0.15">
      <c r="A207" s="440" t="s">
        <v>1</v>
      </c>
      <c r="B207" s="441"/>
      <c r="C207" s="3" t="s">
        <v>2</v>
      </c>
      <c r="D207" s="4" t="s">
        <v>4</v>
      </c>
      <c r="E207" s="4" t="s">
        <v>7</v>
      </c>
      <c r="F207" s="4" t="s">
        <v>5</v>
      </c>
      <c r="G207" s="259" t="s">
        <v>6</v>
      </c>
      <c r="H207" s="4" t="s">
        <v>3</v>
      </c>
      <c r="I207" s="4" t="s">
        <v>8</v>
      </c>
      <c r="J207" s="4" t="s">
        <v>558</v>
      </c>
      <c r="K207" s="5" t="s">
        <v>9</v>
      </c>
      <c r="L207" s="5" t="s">
        <v>474</v>
      </c>
    </row>
    <row r="208" spans="1:23" ht="24.95" customHeight="1" x14ac:dyDescent="0.15">
      <c r="A208" s="414" t="s">
        <v>403</v>
      </c>
      <c r="B208" s="415"/>
      <c r="H208" s="86"/>
      <c r="L208" s="219"/>
    </row>
    <row r="209" spans="1:12" ht="13.5" customHeight="1" x14ac:dyDescent="0.15">
      <c r="A209" s="22" t="s">
        <v>46</v>
      </c>
      <c r="B209" s="16" t="s">
        <v>103</v>
      </c>
      <c r="C209" s="139">
        <f t="shared" ref="C209:C220" si="22">SUM(D209:K209)</f>
        <v>2600</v>
      </c>
      <c r="D209" s="108">
        <v>2200</v>
      </c>
      <c r="E209" s="108"/>
      <c r="F209" s="108">
        <v>250</v>
      </c>
      <c r="G209" s="151"/>
      <c r="H209" s="108">
        <v>100</v>
      </c>
      <c r="I209" s="108">
        <v>50</v>
      </c>
      <c r="J209" s="108"/>
      <c r="K209" s="140"/>
      <c r="L209" s="368" t="s">
        <v>415</v>
      </c>
    </row>
    <row r="210" spans="1:12" ht="13.5" customHeight="1" x14ac:dyDescent="0.15">
      <c r="A210" s="18"/>
      <c r="B210" s="19"/>
      <c r="C210" s="113">
        <f t="shared" si="22"/>
        <v>0</v>
      </c>
      <c r="D210" s="199"/>
      <c r="E210" s="128"/>
      <c r="F210" s="199"/>
      <c r="G210" s="254"/>
      <c r="H210" s="199"/>
      <c r="I210" s="199"/>
      <c r="J210" s="128"/>
      <c r="K210" s="147"/>
      <c r="L210" s="369"/>
    </row>
    <row r="211" spans="1:12" ht="13.5" customHeight="1" x14ac:dyDescent="0.15">
      <c r="A211" s="17"/>
      <c r="B211" s="16" t="s">
        <v>511</v>
      </c>
      <c r="C211" s="139">
        <f>SUM(D211:K211)</f>
        <v>3700</v>
      </c>
      <c r="D211" s="103"/>
      <c r="E211" s="103">
        <v>3100</v>
      </c>
      <c r="F211" s="103"/>
      <c r="G211" s="246">
        <v>450</v>
      </c>
      <c r="H211" s="103"/>
      <c r="I211" s="103">
        <v>100</v>
      </c>
      <c r="J211" s="103">
        <v>50</v>
      </c>
      <c r="K211" s="143"/>
      <c r="L211" s="368" t="s">
        <v>416</v>
      </c>
    </row>
    <row r="212" spans="1:12" ht="13.5" customHeight="1" x14ac:dyDescent="0.15">
      <c r="A212" s="60"/>
      <c r="B212" s="19"/>
      <c r="C212" s="113">
        <f>SUM(D212:K212)</f>
        <v>0</v>
      </c>
      <c r="D212" s="144"/>
      <c r="E212" s="198"/>
      <c r="F212" s="144"/>
      <c r="G212" s="262"/>
      <c r="H212" s="144"/>
      <c r="I212" s="198"/>
      <c r="J212" s="198"/>
      <c r="K212" s="145"/>
      <c r="L212" s="369"/>
    </row>
    <row r="213" spans="1:12" ht="13.5" customHeight="1" x14ac:dyDescent="0.15">
      <c r="A213" s="406" t="s">
        <v>47</v>
      </c>
      <c r="B213" s="407"/>
      <c r="C213" s="139">
        <f t="shared" si="22"/>
        <v>6300</v>
      </c>
      <c r="D213" s="103">
        <f t="shared" ref="D213:K214" si="23">SUM(D211,D209)</f>
        <v>2200</v>
      </c>
      <c r="E213" s="103">
        <f t="shared" si="23"/>
        <v>3100</v>
      </c>
      <c r="F213" s="103">
        <f t="shared" si="23"/>
        <v>250</v>
      </c>
      <c r="G213" s="103">
        <f t="shared" si="23"/>
        <v>450</v>
      </c>
      <c r="H213" s="103">
        <f t="shared" si="23"/>
        <v>100</v>
      </c>
      <c r="I213" s="103">
        <f t="shared" si="23"/>
        <v>150</v>
      </c>
      <c r="J213" s="103">
        <f t="shared" si="23"/>
        <v>50</v>
      </c>
      <c r="K213" s="103">
        <f t="shared" si="23"/>
        <v>0</v>
      </c>
      <c r="L213" s="368"/>
    </row>
    <row r="214" spans="1:12" ht="13.5" customHeight="1" x14ac:dyDescent="0.15">
      <c r="A214" s="408"/>
      <c r="B214" s="409"/>
      <c r="C214" s="150">
        <f t="shared" si="22"/>
        <v>0</v>
      </c>
      <c r="D214" s="144">
        <f t="shared" si="23"/>
        <v>0</v>
      </c>
      <c r="E214" s="144">
        <f t="shared" si="23"/>
        <v>0</v>
      </c>
      <c r="F214" s="144">
        <f t="shared" si="23"/>
        <v>0</v>
      </c>
      <c r="G214" s="144">
        <f t="shared" si="23"/>
        <v>0</v>
      </c>
      <c r="H214" s="144">
        <f t="shared" si="23"/>
        <v>0</v>
      </c>
      <c r="I214" s="144">
        <f t="shared" si="23"/>
        <v>0</v>
      </c>
      <c r="J214" s="144">
        <f t="shared" si="23"/>
        <v>0</v>
      </c>
      <c r="K214" s="144">
        <f t="shared" si="23"/>
        <v>0</v>
      </c>
      <c r="L214" s="369"/>
    </row>
    <row r="215" spans="1:12" ht="13.5" customHeight="1" x14ac:dyDescent="0.15">
      <c r="A215" s="17" t="s">
        <v>48</v>
      </c>
      <c r="B215" s="16" t="s">
        <v>49</v>
      </c>
      <c r="C215" s="139">
        <f t="shared" si="22"/>
        <v>1550</v>
      </c>
      <c r="D215" s="108">
        <v>1100</v>
      </c>
      <c r="E215" s="108">
        <v>200</v>
      </c>
      <c r="F215" s="108">
        <v>50</v>
      </c>
      <c r="G215" s="151">
        <v>50</v>
      </c>
      <c r="H215" s="108">
        <v>50</v>
      </c>
      <c r="I215" s="108">
        <v>50</v>
      </c>
      <c r="J215" s="108">
        <v>50</v>
      </c>
      <c r="K215" s="140"/>
      <c r="L215" s="368" t="s">
        <v>417</v>
      </c>
    </row>
    <row r="216" spans="1:12" ht="13.5" customHeight="1" x14ac:dyDescent="0.15">
      <c r="A216" s="7"/>
      <c r="B216" s="19"/>
      <c r="C216" s="113">
        <f t="shared" si="22"/>
        <v>0</v>
      </c>
      <c r="D216" s="199"/>
      <c r="E216" s="199"/>
      <c r="F216" s="199"/>
      <c r="G216" s="260"/>
      <c r="H216" s="199"/>
      <c r="I216" s="199"/>
      <c r="J216" s="199"/>
      <c r="K216" s="147"/>
      <c r="L216" s="369"/>
    </row>
    <row r="217" spans="1:12" ht="13.5" customHeight="1" x14ac:dyDescent="0.15">
      <c r="A217" s="22" t="s">
        <v>50</v>
      </c>
      <c r="B217" s="16" t="s">
        <v>51</v>
      </c>
      <c r="C217" s="139">
        <f t="shared" si="22"/>
        <v>1050</v>
      </c>
      <c r="D217" s="103">
        <v>800</v>
      </c>
      <c r="E217" s="103">
        <v>150</v>
      </c>
      <c r="F217" s="103">
        <v>50</v>
      </c>
      <c r="G217" s="246">
        <v>50</v>
      </c>
      <c r="H217" s="103"/>
      <c r="I217" s="103">
        <v>0</v>
      </c>
      <c r="J217" s="103"/>
      <c r="K217" s="140"/>
      <c r="L217" s="368"/>
    </row>
    <row r="218" spans="1:12" ht="13.5" customHeight="1" x14ac:dyDescent="0.15">
      <c r="A218" s="10"/>
      <c r="B218" s="19"/>
      <c r="C218" s="113">
        <f t="shared" si="22"/>
        <v>0</v>
      </c>
      <c r="D218" s="198"/>
      <c r="E218" s="198"/>
      <c r="F218" s="198"/>
      <c r="G218" s="262"/>
      <c r="H218" s="144"/>
      <c r="I218" s="144">
        <v>0</v>
      </c>
      <c r="J218" s="144"/>
      <c r="K218" s="147"/>
      <c r="L218" s="369"/>
    </row>
    <row r="219" spans="1:12" ht="13.5" customHeight="1" x14ac:dyDescent="0.15">
      <c r="A219" s="420" t="s">
        <v>52</v>
      </c>
      <c r="B219" s="421"/>
      <c r="C219" s="139">
        <f>SUM(D219:K219)</f>
        <v>8900</v>
      </c>
      <c r="D219" s="108">
        <f>SUM(D213,D215,D217)</f>
        <v>4100</v>
      </c>
      <c r="E219" s="108">
        <f>SUM(E213,E215,E217)</f>
        <v>3450</v>
      </c>
      <c r="F219" s="108">
        <f t="shared" ref="D219:K220" si="24">SUM(F213,F215,F217)</f>
        <v>350</v>
      </c>
      <c r="G219" s="151">
        <f t="shared" si="24"/>
        <v>550</v>
      </c>
      <c r="H219" s="108">
        <f>SUM(H213,H215,H217)</f>
        <v>150</v>
      </c>
      <c r="I219" s="108">
        <f t="shared" si="24"/>
        <v>200</v>
      </c>
      <c r="J219" s="108">
        <f>SUM(J213,J215,J217)</f>
        <v>100</v>
      </c>
      <c r="K219" s="140">
        <f t="shared" si="24"/>
        <v>0</v>
      </c>
      <c r="L219" s="220"/>
    </row>
    <row r="220" spans="1:12" ht="13.5" customHeight="1" x14ac:dyDescent="0.15">
      <c r="A220" s="408"/>
      <c r="B220" s="409"/>
      <c r="C220" s="149">
        <f t="shared" si="22"/>
        <v>0</v>
      </c>
      <c r="D220" s="128">
        <f t="shared" si="24"/>
        <v>0</v>
      </c>
      <c r="E220" s="128">
        <f>SUM(E214,E216,E218)</f>
        <v>0</v>
      </c>
      <c r="F220" s="128">
        <f t="shared" si="24"/>
        <v>0</v>
      </c>
      <c r="G220" s="254">
        <f t="shared" si="24"/>
        <v>0</v>
      </c>
      <c r="H220" s="128">
        <f>SUM(H214,H216,H218)</f>
        <v>0</v>
      </c>
      <c r="I220" s="128">
        <f t="shared" si="24"/>
        <v>0</v>
      </c>
      <c r="J220" s="128">
        <f>SUM(J214,J216,J218)</f>
        <v>0</v>
      </c>
      <c r="K220" s="147">
        <f t="shared" si="24"/>
        <v>0</v>
      </c>
      <c r="L220" s="221"/>
    </row>
    <row r="221" spans="1:12" ht="24.95" customHeight="1" x14ac:dyDescent="0.15">
      <c r="A221" s="414" t="s">
        <v>397</v>
      </c>
      <c r="B221" s="415"/>
      <c r="H221" s="86"/>
      <c r="L221" s="219"/>
    </row>
    <row r="222" spans="1:12" ht="13.5" customHeight="1" x14ac:dyDescent="0.15">
      <c r="A222" s="14" t="s">
        <v>53</v>
      </c>
      <c r="B222" s="453" t="s">
        <v>331</v>
      </c>
      <c r="C222" s="139">
        <f>SUM(D222:K222)</f>
        <v>1950</v>
      </c>
      <c r="D222" s="108">
        <v>1700</v>
      </c>
      <c r="E222" s="108"/>
      <c r="F222" s="108">
        <v>150</v>
      </c>
      <c r="G222" s="151"/>
      <c r="H222" s="108">
        <v>100</v>
      </c>
      <c r="I222" s="108"/>
      <c r="J222" s="108"/>
      <c r="K222" s="140"/>
      <c r="L222" s="368"/>
    </row>
    <row r="223" spans="1:12" ht="13.5" customHeight="1" x14ac:dyDescent="0.15">
      <c r="A223" s="7"/>
      <c r="B223" s="454"/>
      <c r="C223" s="113">
        <f t="shared" ref="C223:C239" si="25">SUM(D223:K223)</f>
        <v>0</v>
      </c>
      <c r="D223" s="199"/>
      <c r="E223" s="128"/>
      <c r="F223" s="199"/>
      <c r="G223" s="254"/>
      <c r="H223" s="199"/>
      <c r="I223" s="128"/>
      <c r="J223" s="128"/>
      <c r="K223" s="147"/>
      <c r="L223" s="369"/>
    </row>
    <row r="224" spans="1:12" ht="13.5" customHeight="1" x14ac:dyDescent="0.15">
      <c r="A224" s="7"/>
      <c r="B224" s="16" t="s">
        <v>250</v>
      </c>
      <c r="C224" s="139">
        <f t="shared" si="25"/>
        <v>1450</v>
      </c>
      <c r="D224" s="103"/>
      <c r="E224" s="103">
        <v>1050</v>
      </c>
      <c r="F224" s="103"/>
      <c r="G224" s="246">
        <v>300</v>
      </c>
      <c r="H224" s="103"/>
      <c r="I224" s="103">
        <v>100</v>
      </c>
      <c r="J224" s="103"/>
      <c r="K224" s="143"/>
      <c r="L224" s="368"/>
    </row>
    <row r="225" spans="1:12" ht="13.5" customHeight="1" x14ac:dyDescent="0.15">
      <c r="A225" s="7"/>
      <c r="B225" s="19"/>
      <c r="C225" s="113">
        <f>SUM(D225:K225)</f>
        <v>0</v>
      </c>
      <c r="D225" s="144"/>
      <c r="E225" s="198"/>
      <c r="F225" s="144"/>
      <c r="G225" s="262"/>
      <c r="H225" s="144"/>
      <c r="I225" s="198"/>
      <c r="J225" s="144"/>
      <c r="K225" s="145"/>
      <c r="L225" s="369"/>
    </row>
    <row r="226" spans="1:12" ht="13.5" customHeight="1" x14ac:dyDescent="0.15">
      <c r="A226" s="406" t="s">
        <v>54</v>
      </c>
      <c r="B226" s="407"/>
      <c r="C226" s="139">
        <f t="shared" si="25"/>
        <v>3400</v>
      </c>
      <c r="D226" s="108">
        <f t="shared" ref="D226:K227" si="26">SUM(D222,D224)</f>
        <v>1700</v>
      </c>
      <c r="E226" s="108">
        <f>SUM(E222,E224)</f>
        <v>1050</v>
      </c>
      <c r="F226" s="108">
        <f t="shared" si="26"/>
        <v>150</v>
      </c>
      <c r="G226" s="151">
        <f t="shared" si="26"/>
        <v>300</v>
      </c>
      <c r="H226" s="108">
        <f>SUM(H222,H224)</f>
        <v>100</v>
      </c>
      <c r="I226" s="108">
        <f t="shared" si="26"/>
        <v>100</v>
      </c>
      <c r="J226" s="108">
        <f>SUM(J222,J224)</f>
        <v>0</v>
      </c>
      <c r="K226" s="140">
        <f t="shared" si="26"/>
        <v>0</v>
      </c>
      <c r="L226" s="368"/>
    </row>
    <row r="227" spans="1:12" ht="13.5" customHeight="1" x14ac:dyDescent="0.15">
      <c r="A227" s="408"/>
      <c r="B227" s="409"/>
      <c r="C227" s="150">
        <f t="shared" si="25"/>
        <v>0</v>
      </c>
      <c r="D227" s="128">
        <f t="shared" si="26"/>
        <v>0</v>
      </c>
      <c r="E227" s="128">
        <f>SUM(E223,E225)</f>
        <v>0</v>
      </c>
      <c r="F227" s="128">
        <f t="shared" si="26"/>
        <v>0</v>
      </c>
      <c r="G227" s="254">
        <f t="shared" si="26"/>
        <v>0</v>
      </c>
      <c r="H227" s="128">
        <f>SUM(H223,H225)</f>
        <v>0</v>
      </c>
      <c r="I227" s="128">
        <f t="shared" si="26"/>
        <v>0</v>
      </c>
      <c r="J227" s="128">
        <f>SUM(J223,J225)</f>
        <v>0</v>
      </c>
      <c r="K227" s="147">
        <f t="shared" si="26"/>
        <v>0</v>
      </c>
      <c r="L227" s="369"/>
    </row>
    <row r="228" spans="1:12" ht="13.5" customHeight="1" x14ac:dyDescent="0.15">
      <c r="A228" s="22" t="s">
        <v>55</v>
      </c>
      <c r="B228" s="427" t="s">
        <v>331</v>
      </c>
      <c r="C228" s="139">
        <f t="shared" si="25"/>
        <v>1450</v>
      </c>
      <c r="D228" s="103">
        <v>850</v>
      </c>
      <c r="E228" s="103">
        <v>300</v>
      </c>
      <c r="F228" s="103">
        <v>100</v>
      </c>
      <c r="G228" s="246">
        <v>100</v>
      </c>
      <c r="H228" s="103">
        <v>50</v>
      </c>
      <c r="I228" s="103">
        <v>50</v>
      </c>
      <c r="J228" s="103"/>
      <c r="K228" s="143"/>
      <c r="L228" s="368"/>
    </row>
    <row r="229" spans="1:12" ht="13.5" customHeight="1" x14ac:dyDescent="0.15">
      <c r="A229" s="10"/>
      <c r="B229" s="452"/>
      <c r="C229" s="113">
        <f t="shared" si="25"/>
        <v>0</v>
      </c>
      <c r="D229" s="198"/>
      <c r="E229" s="198"/>
      <c r="F229" s="198"/>
      <c r="G229" s="262"/>
      <c r="H229" s="198"/>
      <c r="I229" s="198"/>
      <c r="J229" s="144"/>
      <c r="K229" s="145"/>
      <c r="L229" s="369"/>
    </row>
    <row r="230" spans="1:12" ht="13.5" customHeight="1" x14ac:dyDescent="0.15">
      <c r="A230" s="7" t="s">
        <v>56</v>
      </c>
      <c r="B230" s="16" t="s">
        <v>42</v>
      </c>
      <c r="C230" s="139">
        <f t="shared" si="25"/>
        <v>1200</v>
      </c>
      <c r="D230" s="108">
        <v>1050</v>
      </c>
      <c r="E230" s="108"/>
      <c r="F230" s="108"/>
      <c r="G230" s="151"/>
      <c r="H230" s="108">
        <v>100</v>
      </c>
      <c r="I230" s="108"/>
      <c r="J230" s="108">
        <v>50</v>
      </c>
      <c r="K230" s="140"/>
      <c r="L230" s="368" t="s">
        <v>550</v>
      </c>
    </row>
    <row r="231" spans="1:12" ht="13.5" customHeight="1" x14ac:dyDescent="0.15">
      <c r="A231" s="7"/>
      <c r="B231" s="19"/>
      <c r="C231" s="113">
        <f t="shared" si="25"/>
        <v>0</v>
      </c>
      <c r="D231" s="199"/>
      <c r="E231" s="128"/>
      <c r="F231" s="128"/>
      <c r="G231" s="254"/>
      <c r="H231" s="199"/>
      <c r="I231" s="128"/>
      <c r="J231" s="199"/>
      <c r="K231" s="147"/>
      <c r="L231" s="369"/>
    </row>
    <row r="232" spans="1:12" ht="13.5" customHeight="1" x14ac:dyDescent="0.15">
      <c r="A232" s="7"/>
      <c r="B232" s="16" t="s">
        <v>57</v>
      </c>
      <c r="C232" s="139">
        <f t="shared" si="25"/>
        <v>1200</v>
      </c>
      <c r="D232" s="103"/>
      <c r="E232" s="103">
        <v>900</v>
      </c>
      <c r="F232" s="103">
        <v>100</v>
      </c>
      <c r="G232" s="246">
        <v>150</v>
      </c>
      <c r="H232" s="103"/>
      <c r="I232" s="103">
        <v>50</v>
      </c>
      <c r="J232" s="103"/>
      <c r="K232" s="143"/>
      <c r="L232" s="368" t="s">
        <v>550</v>
      </c>
    </row>
    <row r="233" spans="1:12" ht="13.5" customHeight="1" x14ac:dyDescent="0.15">
      <c r="A233" s="17"/>
      <c r="B233" s="19"/>
      <c r="C233" s="113">
        <f t="shared" si="25"/>
        <v>0</v>
      </c>
      <c r="D233" s="144"/>
      <c r="E233" s="198"/>
      <c r="F233" s="198"/>
      <c r="G233" s="262"/>
      <c r="H233" s="144"/>
      <c r="I233" s="198"/>
      <c r="J233" s="144"/>
      <c r="K233" s="145"/>
      <c r="L233" s="369"/>
    </row>
    <row r="234" spans="1:12" ht="13.5" customHeight="1" x14ac:dyDescent="0.15">
      <c r="A234" s="406" t="s">
        <v>58</v>
      </c>
      <c r="B234" s="407"/>
      <c r="C234" s="139">
        <f t="shared" si="25"/>
        <v>2400</v>
      </c>
      <c r="D234" s="108">
        <f t="shared" ref="D234:I235" si="27">SUM(D230,D232)</f>
        <v>1050</v>
      </c>
      <c r="E234" s="108">
        <f>SUM(E230,E232)</f>
        <v>900</v>
      </c>
      <c r="F234" s="108">
        <f t="shared" si="27"/>
        <v>100</v>
      </c>
      <c r="G234" s="151">
        <f t="shared" si="27"/>
        <v>150</v>
      </c>
      <c r="H234" s="108">
        <f>SUM(H230,H232)</f>
        <v>100</v>
      </c>
      <c r="I234" s="108">
        <f t="shared" si="27"/>
        <v>50</v>
      </c>
      <c r="J234" s="108">
        <f>SUM(J230,J232)</f>
        <v>50</v>
      </c>
      <c r="K234" s="140">
        <f>SUM(K230,K232)</f>
        <v>0</v>
      </c>
      <c r="L234" s="368"/>
    </row>
    <row r="235" spans="1:12" ht="13.5" customHeight="1" x14ac:dyDescent="0.15">
      <c r="A235" s="408"/>
      <c r="B235" s="409"/>
      <c r="C235" s="150">
        <f t="shared" si="25"/>
        <v>0</v>
      </c>
      <c r="D235" s="128">
        <f t="shared" si="27"/>
        <v>0</v>
      </c>
      <c r="E235" s="128">
        <f>SUM(E231,E233)</f>
        <v>0</v>
      </c>
      <c r="F235" s="128">
        <f t="shared" si="27"/>
        <v>0</v>
      </c>
      <c r="G235" s="254">
        <f t="shared" si="27"/>
        <v>0</v>
      </c>
      <c r="H235" s="128">
        <f>SUM(H231,H233)</f>
        <v>0</v>
      </c>
      <c r="I235" s="128">
        <f t="shared" si="27"/>
        <v>0</v>
      </c>
      <c r="J235" s="128">
        <f>SUM(J231,J233)</f>
        <v>0</v>
      </c>
      <c r="K235" s="147">
        <f>SUM(K231,K233)</f>
        <v>0</v>
      </c>
      <c r="L235" s="369"/>
    </row>
    <row r="236" spans="1:12" ht="13.5" customHeight="1" x14ac:dyDescent="0.15">
      <c r="A236" s="17" t="s">
        <v>59</v>
      </c>
      <c r="B236" s="16" t="s">
        <v>60</v>
      </c>
      <c r="C236" s="139">
        <f t="shared" si="25"/>
        <v>700</v>
      </c>
      <c r="D236" s="103">
        <v>550</v>
      </c>
      <c r="E236" s="103">
        <v>150</v>
      </c>
      <c r="F236" s="103"/>
      <c r="G236" s="246"/>
      <c r="H236" s="103"/>
      <c r="I236" s="103"/>
      <c r="J236" s="103"/>
      <c r="K236" s="143"/>
      <c r="L236" s="368"/>
    </row>
    <row r="237" spans="1:12" ht="13.5" customHeight="1" x14ac:dyDescent="0.15">
      <c r="A237" s="12"/>
      <c r="B237" s="19"/>
      <c r="C237" s="113">
        <f t="shared" si="25"/>
        <v>0</v>
      </c>
      <c r="D237" s="198"/>
      <c r="E237" s="198"/>
      <c r="F237" s="144"/>
      <c r="G237" s="261"/>
      <c r="H237" s="144"/>
      <c r="I237" s="144"/>
      <c r="J237" s="144"/>
      <c r="K237" s="145"/>
      <c r="L237" s="369"/>
    </row>
    <row r="238" spans="1:12" ht="13.5" customHeight="1" x14ac:dyDescent="0.15">
      <c r="A238" s="422" t="s">
        <v>61</v>
      </c>
      <c r="B238" s="423"/>
      <c r="C238" s="139">
        <f t="shared" si="25"/>
        <v>7950</v>
      </c>
      <c r="D238" s="108">
        <f t="shared" ref="D238:K239" si="28">SUM(D226,D228,D234,D236)</f>
        <v>4150</v>
      </c>
      <c r="E238" s="108">
        <f>SUM(E226,E228,E234,E236)</f>
        <v>2400</v>
      </c>
      <c r="F238" s="108">
        <f t="shared" si="28"/>
        <v>350</v>
      </c>
      <c r="G238" s="151">
        <f t="shared" si="28"/>
        <v>550</v>
      </c>
      <c r="H238" s="103">
        <f>SUM(H226,H228,H234,H236)</f>
        <v>250</v>
      </c>
      <c r="I238" s="103">
        <f t="shared" si="28"/>
        <v>200</v>
      </c>
      <c r="J238" s="108">
        <f>SUM(J226,J228,J234,J236)</f>
        <v>50</v>
      </c>
      <c r="K238" s="140">
        <f t="shared" si="28"/>
        <v>0</v>
      </c>
      <c r="L238" s="220"/>
    </row>
    <row r="239" spans="1:12" ht="13.5" customHeight="1" x14ac:dyDescent="0.15">
      <c r="A239" s="424"/>
      <c r="B239" s="425"/>
      <c r="C239" s="149">
        <f t="shared" si="25"/>
        <v>0</v>
      </c>
      <c r="D239" s="128">
        <f t="shared" si="28"/>
        <v>0</v>
      </c>
      <c r="E239" s="128">
        <f>SUM(E227,E229,E235,E237)</f>
        <v>0</v>
      </c>
      <c r="F239" s="128">
        <f t="shared" si="28"/>
        <v>0</v>
      </c>
      <c r="G239" s="254">
        <f t="shared" si="28"/>
        <v>0</v>
      </c>
      <c r="H239" s="128">
        <f>SUM(H227,H229,H235,H237)</f>
        <v>0</v>
      </c>
      <c r="I239" s="128">
        <f t="shared" si="28"/>
        <v>0</v>
      </c>
      <c r="J239" s="128">
        <f>SUM(J227,J229,J235,J237)</f>
        <v>0</v>
      </c>
      <c r="K239" s="147">
        <f t="shared" si="28"/>
        <v>0</v>
      </c>
      <c r="L239" s="221"/>
    </row>
    <row r="240" spans="1:12" ht="17.25" customHeight="1" x14ac:dyDescent="0.15">
      <c r="A240" s="442" t="s">
        <v>0</v>
      </c>
      <c r="B240" s="442"/>
      <c r="C240" s="238" t="str">
        <f>市郡別合計!$B$1</f>
        <v>Ver1.0</v>
      </c>
      <c r="D240" s="433" t="s">
        <v>428</v>
      </c>
      <c r="E240" s="433"/>
      <c r="F240" s="433"/>
      <c r="G240" s="433"/>
      <c r="H240" s="433"/>
      <c r="I240" s="433"/>
      <c r="J240" s="433"/>
      <c r="L240" s="217" t="str">
        <f>市郡別合計!$I$1</f>
        <v>2019/11/15 改定部数</v>
      </c>
    </row>
    <row r="241" spans="1:23" ht="13.5" customHeight="1" x14ac:dyDescent="0.15">
      <c r="A241" s="403" t="s">
        <v>279</v>
      </c>
      <c r="B241" s="404"/>
      <c r="C241" s="404"/>
      <c r="D241" s="405"/>
      <c r="E241" s="370" t="s">
        <v>274</v>
      </c>
      <c r="F241" s="371"/>
      <c r="G241" s="371"/>
      <c r="H241" s="372"/>
      <c r="I241" s="379" t="s">
        <v>306</v>
      </c>
      <c r="J241" s="380"/>
      <c r="K241" s="381"/>
      <c r="L241" s="231" t="s">
        <v>278</v>
      </c>
      <c r="N241" s="83"/>
      <c r="O241" s="83"/>
      <c r="P241" s="83"/>
      <c r="Q241" s="83"/>
      <c r="R241" s="83"/>
      <c r="S241" s="83"/>
      <c r="T241" s="83"/>
      <c r="U241" s="83"/>
      <c r="V241" s="83"/>
      <c r="W241" s="83"/>
    </row>
    <row r="242" spans="1:23" ht="13.5" customHeight="1" x14ac:dyDescent="0.15">
      <c r="A242" s="397">
        <f>市郡別合計!$A$3</f>
        <v>0</v>
      </c>
      <c r="B242" s="398"/>
      <c r="C242" s="398"/>
      <c r="D242" s="399"/>
      <c r="E242" s="446">
        <f>市郡別合計!$C$3</f>
        <v>0</v>
      </c>
      <c r="F242" s="447"/>
      <c r="G242" s="447"/>
      <c r="H242" s="448"/>
      <c r="I242" s="382">
        <f>市郡別合計!$F$3</f>
        <v>0</v>
      </c>
      <c r="J242" s="383"/>
      <c r="K242" s="384"/>
      <c r="L242" s="410">
        <f>市郡別合計!$I$3</f>
        <v>0</v>
      </c>
      <c r="N242" s="83"/>
      <c r="O242" s="83"/>
      <c r="P242" s="83"/>
      <c r="Q242" s="83"/>
      <c r="R242" s="83"/>
      <c r="S242" s="83"/>
      <c r="T242" s="83"/>
      <c r="U242" s="83"/>
      <c r="V242" s="83"/>
      <c r="W242" s="83"/>
    </row>
    <row r="243" spans="1:23" ht="13.5" customHeight="1" x14ac:dyDescent="0.15">
      <c r="A243" s="400"/>
      <c r="B243" s="401"/>
      <c r="C243" s="401"/>
      <c r="D243" s="402"/>
      <c r="E243" s="449"/>
      <c r="F243" s="450"/>
      <c r="G243" s="450"/>
      <c r="H243" s="451"/>
      <c r="I243" s="385"/>
      <c r="J243" s="386"/>
      <c r="K243" s="387"/>
      <c r="L243" s="411"/>
      <c r="N243" s="83"/>
      <c r="O243" s="83"/>
      <c r="P243" s="83"/>
      <c r="Q243" s="83"/>
      <c r="R243" s="83"/>
      <c r="S243" s="83"/>
      <c r="T243" s="83"/>
      <c r="U243" s="83"/>
      <c r="V243" s="83"/>
      <c r="W243" s="83"/>
    </row>
    <row r="244" spans="1:23" ht="13.5" customHeight="1" x14ac:dyDescent="0.15">
      <c r="A244" s="443" t="s">
        <v>280</v>
      </c>
      <c r="B244" s="444"/>
      <c r="C244" s="444"/>
      <c r="D244" s="444"/>
      <c r="E244" s="445"/>
      <c r="F244" s="388" t="s">
        <v>290</v>
      </c>
      <c r="G244" s="389"/>
      <c r="H244" s="389"/>
      <c r="I244" s="389"/>
      <c r="J244" s="390"/>
      <c r="K244" s="16" t="s">
        <v>276</v>
      </c>
      <c r="L244" s="218" t="s">
        <v>277</v>
      </c>
      <c r="N244" s="83"/>
      <c r="O244" s="83"/>
      <c r="P244" s="83"/>
      <c r="Q244" s="83"/>
      <c r="R244" s="83"/>
      <c r="S244" s="83"/>
      <c r="T244" s="83"/>
      <c r="U244" s="83"/>
      <c r="V244" s="83"/>
      <c r="W244" s="83"/>
    </row>
    <row r="245" spans="1:23" ht="13.5" customHeight="1" x14ac:dyDescent="0.15">
      <c r="A245" s="391">
        <f>市郡別合計!$A$6</f>
        <v>0</v>
      </c>
      <c r="B245" s="392"/>
      <c r="C245" s="392"/>
      <c r="D245" s="392"/>
      <c r="E245" s="393"/>
      <c r="F245" s="434">
        <f>市郡別合計!$D$6</f>
        <v>0</v>
      </c>
      <c r="G245" s="435"/>
      <c r="H245" s="435"/>
      <c r="I245" s="435"/>
      <c r="J245" s="436"/>
      <c r="K245" s="373">
        <f>市郡別合計!$G$6</f>
        <v>0</v>
      </c>
      <c r="L245" s="375">
        <f>市郡別合計!$H$6</f>
        <v>0</v>
      </c>
      <c r="N245" s="83"/>
      <c r="O245" s="83"/>
      <c r="P245" s="83"/>
      <c r="Q245" s="83"/>
      <c r="R245" s="83"/>
      <c r="S245" s="83"/>
      <c r="T245" s="83"/>
      <c r="U245" s="83"/>
      <c r="V245" s="83"/>
      <c r="W245" s="83"/>
    </row>
    <row r="246" spans="1:23" ht="13.5" customHeight="1" x14ac:dyDescent="0.15">
      <c r="A246" s="394"/>
      <c r="B246" s="395"/>
      <c r="C246" s="395"/>
      <c r="D246" s="395"/>
      <c r="E246" s="396"/>
      <c r="F246" s="437"/>
      <c r="G246" s="438"/>
      <c r="H246" s="438"/>
      <c r="I246" s="438"/>
      <c r="J246" s="439"/>
      <c r="K246" s="374"/>
      <c r="L246" s="376"/>
      <c r="N246" s="83"/>
      <c r="O246" s="83"/>
      <c r="P246" s="83"/>
      <c r="Q246" s="83"/>
      <c r="R246" s="83"/>
      <c r="S246" s="83"/>
      <c r="T246" s="83"/>
      <c r="U246" s="83"/>
      <c r="V246" s="83"/>
      <c r="W246" s="83"/>
    </row>
    <row r="247" spans="1:23" ht="6.75" customHeight="1" x14ac:dyDescent="0.15">
      <c r="A247" s="85"/>
      <c r="B247" s="85"/>
      <c r="C247" s="86"/>
      <c r="D247" s="86"/>
      <c r="E247" s="86"/>
      <c r="F247" s="86"/>
      <c r="G247" s="86"/>
      <c r="H247" s="86"/>
      <c r="I247" s="25"/>
      <c r="J247" s="86"/>
      <c r="K247" s="25"/>
      <c r="L247" s="86"/>
    </row>
    <row r="248" spans="1:23" ht="13.5" customHeight="1" x14ac:dyDescent="0.15">
      <c r="A248" s="440" t="s">
        <v>1</v>
      </c>
      <c r="B248" s="441"/>
      <c r="C248" s="3" t="s">
        <v>2</v>
      </c>
      <c r="D248" s="4" t="s">
        <v>4</v>
      </c>
      <c r="E248" s="4" t="s">
        <v>7</v>
      </c>
      <c r="F248" s="4" t="s">
        <v>5</v>
      </c>
      <c r="G248" s="259" t="s">
        <v>6</v>
      </c>
      <c r="H248" s="4" t="s">
        <v>3</v>
      </c>
      <c r="I248" s="4" t="s">
        <v>8</v>
      </c>
      <c r="J248" s="4" t="s">
        <v>558</v>
      </c>
      <c r="K248" s="5" t="s">
        <v>9</v>
      </c>
      <c r="L248" s="5" t="s">
        <v>474</v>
      </c>
    </row>
    <row r="249" spans="1:23" ht="24.95" customHeight="1" x14ac:dyDescent="0.15">
      <c r="A249" s="414" t="s">
        <v>404</v>
      </c>
      <c r="B249" s="415"/>
      <c r="H249" s="86"/>
      <c r="L249" s="219"/>
    </row>
    <row r="250" spans="1:23" ht="13.5" customHeight="1" x14ac:dyDescent="0.15">
      <c r="A250" s="429" t="s">
        <v>419</v>
      </c>
      <c r="B250" s="416" t="s">
        <v>421</v>
      </c>
      <c r="C250" s="139">
        <f t="shared" ref="C250:C271" si="29">SUM(D250:K250)</f>
        <v>4250</v>
      </c>
      <c r="D250" s="108">
        <v>3750</v>
      </c>
      <c r="E250" s="108"/>
      <c r="F250" s="108"/>
      <c r="G250" s="151"/>
      <c r="H250" s="108">
        <v>150</v>
      </c>
      <c r="I250" s="108">
        <v>300</v>
      </c>
      <c r="J250" s="108">
        <v>50</v>
      </c>
      <c r="K250" s="140"/>
      <c r="L250" s="368" t="s">
        <v>418</v>
      </c>
    </row>
    <row r="251" spans="1:23" ht="13.5" customHeight="1" x14ac:dyDescent="0.15">
      <c r="A251" s="430"/>
      <c r="B251" s="417"/>
      <c r="C251" s="113">
        <f t="shared" si="29"/>
        <v>0</v>
      </c>
      <c r="D251" s="199"/>
      <c r="E251" s="128"/>
      <c r="F251" s="128"/>
      <c r="G251" s="254"/>
      <c r="H251" s="199"/>
      <c r="I251" s="199"/>
      <c r="J251" s="199"/>
      <c r="K251" s="147"/>
      <c r="L251" s="369"/>
    </row>
    <row r="252" spans="1:23" ht="13.5" customHeight="1" x14ac:dyDescent="0.15">
      <c r="A252" s="430"/>
      <c r="B252" s="416" t="s">
        <v>503</v>
      </c>
      <c r="C252" s="139">
        <f t="shared" si="29"/>
        <v>2500</v>
      </c>
      <c r="D252" s="103"/>
      <c r="E252" s="103">
        <v>1900</v>
      </c>
      <c r="F252" s="103"/>
      <c r="G252" s="246">
        <v>600</v>
      </c>
      <c r="H252" s="103"/>
      <c r="I252" s="103"/>
      <c r="J252" s="103">
        <v>0</v>
      </c>
      <c r="K252" s="143"/>
      <c r="L252" s="368" t="s">
        <v>418</v>
      </c>
    </row>
    <row r="253" spans="1:23" ht="13.5" customHeight="1" x14ac:dyDescent="0.15">
      <c r="A253" s="21"/>
      <c r="B253" s="417"/>
      <c r="C253" s="113">
        <f t="shared" si="29"/>
        <v>0</v>
      </c>
      <c r="D253" s="144"/>
      <c r="E253" s="198"/>
      <c r="F253" s="144"/>
      <c r="G253" s="262"/>
      <c r="H253" s="144"/>
      <c r="I253" s="144"/>
      <c r="J253" s="144">
        <v>0</v>
      </c>
      <c r="K253" s="145"/>
      <c r="L253" s="369"/>
    </row>
    <row r="254" spans="1:23" ht="13.5" customHeight="1" x14ac:dyDescent="0.15">
      <c r="A254" s="21"/>
      <c r="B254" s="416" t="s">
        <v>420</v>
      </c>
      <c r="C254" s="139">
        <f t="shared" si="29"/>
        <v>2750</v>
      </c>
      <c r="D254" s="108"/>
      <c r="E254" s="108">
        <v>1800</v>
      </c>
      <c r="F254" s="108">
        <v>950</v>
      </c>
      <c r="G254" s="151"/>
      <c r="H254" s="108"/>
      <c r="I254" s="108"/>
      <c r="J254" s="108"/>
      <c r="K254" s="140"/>
      <c r="L254" s="368" t="s">
        <v>418</v>
      </c>
    </row>
    <row r="255" spans="1:23" ht="13.5" customHeight="1" x14ac:dyDescent="0.15">
      <c r="A255" s="21"/>
      <c r="B255" s="417"/>
      <c r="C255" s="113">
        <f t="shared" si="29"/>
        <v>0</v>
      </c>
      <c r="D255" s="128"/>
      <c r="E255" s="199"/>
      <c r="F255" s="199"/>
      <c r="G255" s="254"/>
      <c r="H255" s="128"/>
      <c r="I255" s="128"/>
      <c r="J255" s="128"/>
      <c r="K255" s="147"/>
      <c r="L255" s="369"/>
    </row>
    <row r="256" spans="1:23" ht="13.5" customHeight="1" x14ac:dyDescent="0.15">
      <c r="A256" s="21"/>
      <c r="B256" s="67" t="s">
        <v>62</v>
      </c>
      <c r="C256" s="139">
        <f t="shared" si="29"/>
        <v>1000</v>
      </c>
      <c r="D256" s="103">
        <v>700</v>
      </c>
      <c r="E256" s="103">
        <v>150</v>
      </c>
      <c r="F256" s="103">
        <v>100</v>
      </c>
      <c r="G256" s="246"/>
      <c r="H256" s="103">
        <v>50</v>
      </c>
      <c r="I256" s="103"/>
      <c r="J256" s="103"/>
      <c r="K256" s="143"/>
      <c r="L256" s="368"/>
    </row>
    <row r="257" spans="1:12" ht="13.5" customHeight="1" x14ac:dyDescent="0.15">
      <c r="A257" s="21"/>
      <c r="B257" s="68"/>
      <c r="C257" s="113">
        <f t="shared" si="29"/>
        <v>0</v>
      </c>
      <c r="D257" s="198"/>
      <c r="E257" s="198"/>
      <c r="F257" s="198"/>
      <c r="G257" s="261"/>
      <c r="H257" s="198"/>
      <c r="I257" s="144"/>
      <c r="J257" s="144"/>
      <c r="K257" s="145"/>
      <c r="L257" s="369"/>
    </row>
    <row r="258" spans="1:12" ht="13.5" customHeight="1" x14ac:dyDescent="0.15">
      <c r="A258" s="406" t="s">
        <v>315</v>
      </c>
      <c r="B258" s="407"/>
      <c r="C258" s="139">
        <f t="shared" si="29"/>
        <v>10500</v>
      </c>
      <c r="D258" s="108">
        <f t="shared" ref="D258:K259" si="30">SUM(D250,D252,D254,D256)</f>
        <v>4450</v>
      </c>
      <c r="E258" s="108">
        <f>SUM(E250,E252,E254,E256)</f>
        <v>3850</v>
      </c>
      <c r="F258" s="108">
        <f t="shared" si="30"/>
        <v>1050</v>
      </c>
      <c r="G258" s="151">
        <f t="shared" si="30"/>
        <v>600</v>
      </c>
      <c r="H258" s="108">
        <f>SUM(H250,H252,H254,H256)</f>
        <v>200</v>
      </c>
      <c r="I258" s="108">
        <f t="shared" si="30"/>
        <v>300</v>
      </c>
      <c r="J258" s="108">
        <f>SUM(J250,J252,J254,J256)</f>
        <v>50</v>
      </c>
      <c r="K258" s="140">
        <f t="shared" si="30"/>
        <v>0</v>
      </c>
      <c r="L258" s="368"/>
    </row>
    <row r="259" spans="1:12" ht="13.5" customHeight="1" x14ac:dyDescent="0.15">
      <c r="A259" s="408"/>
      <c r="B259" s="409"/>
      <c r="C259" s="150">
        <f t="shared" si="29"/>
        <v>0</v>
      </c>
      <c r="D259" s="128">
        <f t="shared" si="30"/>
        <v>0</v>
      </c>
      <c r="E259" s="128">
        <f>SUM(E251,E253,E255,E257)</f>
        <v>0</v>
      </c>
      <c r="F259" s="128">
        <f t="shared" si="30"/>
        <v>0</v>
      </c>
      <c r="G259" s="254">
        <f t="shared" si="30"/>
        <v>0</v>
      </c>
      <c r="H259" s="128">
        <f>SUM(H251,H253,H255,H257)</f>
        <v>0</v>
      </c>
      <c r="I259" s="128">
        <f t="shared" si="30"/>
        <v>0</v>
      </c>
      <c r="J259" s="128">
        <f>SUM(J251,J253,J255,J257)</f>
        <v>0</v>
      </c>
      <c r="K259" s="147">
        <f t="shared" si="30"/>
        <v>0</v>
      </c>
      <c r="L259" s="369"/>
    </row>
    <row r="260" spans="1:12" ht="13.5" customHeight="1" x14ac:dyDescent="0.15">
      <c r="A260" s="419" t="s">
        <v>332</v>
      </c>
      <c r="B260" s="78" t="s">
        <v>309</v>
      </c>
      <c r="C260" s="139">
        <f t="shared" si="29"/>
        <v>1950</v>
      </c>
      <c r="D260" s="108">
        <v>1750</v>
      </c>
      <c r="E260" s="108">
        <v>50</v>
      </c>
      <c r="F260" s="108">
        <v>50</v>
      </c>
      <c r="G260" s="151"/>
      <c r="H260" s="108">
        <v>50</v>
      </c>
      <c r="I260" s="108">
        <v>50</v>
      </c>
      <c r="J260" s="108"/>
      <c r="K260" s="140"/>
      <c r="L260" s="368"/>
    </row>
    <row r="261" spans="1:12" ht="13.5" customHeight="1" x14ac:dyDescent="0.15">
      <c r="A261" s="431"/>
      <c r="B261" s="27"/>
      <c r="C261" s="113">
        <f t="shared" si="29"/>
        <v>0</v>
      </c>
      <c r="D261" s="199"/>
      <c r="E261" s="199"/>
      <c r="F261" s="199"/>
      <c r="G261" s="254"/>
      <c r="H261" s="199"/>
      <c r="I261" s="199"/>
      <c r="J261" s="128"/>
      <c r="K261" s="147"/>
      <c r="L261" s="369"/>
    </row>
    <row r="262" spans="1:12" ht="13.5" customHeight="1" x14ac:dyDescent="0.15">
      <c r="A262" s="418" t="s">
        <v>333</v>
      </c>
      <c r="B262" s="16" t="s">
        <v>64</v>
      </c>
      <c r="C262" s="139">
        <f t="shared" si="29"/>
        <v>1250</v>
      </c>
      <c r="D262" s="108">
        <v>950</v>
      </c>
      <c r="E262" s="108">
        <v>200</v>
      </c>
      <c r="F262" s="108">
        <v>50</v>
      </c>
      <c r="G262" s="151"/>
      <c r="H262" s="108">
        <v>50</v>
      </c>
      <c r="I262" s="108"/>
      <c r="J262" s="108"/>
      <c r="K262" s="140"/>
      <c r="L262" s="368"/>
    </row>
    <row r="263" spans="1:12" ht="13.5" customHeight="1" x14ac:dyDescent="0.15">
      <c r="A263" s="419"/>
      <c r="B263" s="19"/>
      <c r="C263" s="113">
        <f t="shared" si="29"/>
        <v>0</v>
      </c>
      <c r="D263" s="199"/>
      <c r="E263" s="199"/>
      <c r="F263" s="199"/>
      <c r="G263" s="254"/>
      <c r="H263" s="199"/>
      <c r="I263" s="146"/>
      <c r="J263" s="128"/>
      <c r="K263" s="147"/>
      <c r="L263" s="369"/>
    </row>
    <row r="264" spans="1:12" ht="13.5" customHeight="1" x14ac:dyDescent="0.15">
      <c r="A264" s="17"/>
      <c r="B264" s="16" t="s">
        <v>65</v>
      </c>
      <c r="C264" s="139">
        <f t="shared" si="29"/>
        <v>350</v>
      </c>
      <c r="D264" s="103">
        <v>300</v>
      </c>
      <c r="E264" s="103">
        <v>50</v>
      </c>
      <c r="F264" s="103"/>
      <c r="G264" s="246"/>
      <c r="H264" s="103">
        <v>0</v>
      </c>
      <c r="I264" s="103"/>
      <c r="J264" s="103"/>
      <c r="K264" s="143"/>
      <c r="L264" s="368"/>
    </row>
    <row r="265" spans="1:12" ht="13.5" customHeight="1" x14ac:dyDescent="0.15">
      <c r="A265" s="17"/>
      <c r="B265" s="19"/>
      <c r="C265" s="113">
        <f t="shared" si="29"/>
        <v>0</v>
      </c>
      <c r="D265" s="198"/>
      <c r="E265" s="198"/>
      <c r="F265" s="144"/>
      <c r="G265" s="261"/>
      <c r="H265" s="144">
        <v>0</v>
      </c>
      <c r="I265" s="144"/>
      <c r="J265" s="144"/>
      <c r="K265" s="145"/>
      <c r="L265" s="369"/>
    </row>
    <row r="266" spans="1:12" ht="13.5" customHeight="1" x14ac:dyDescent="0.15">
      <c r="A266" s="406" t="s">
        <v>360</v>
      </c>
      <c r="B266" s="407"/>
      <c r="C266" s="139">
        <f t="shared" si="29"/>
        <v>1600</v>
      </c>
      <c r="D266" s="108">
        <f t="shared" ref="D266:K266" si="31">SUM(D262,D264)</f>
        <v>1250</v>
      </c>
      <c r="E266" s="108">
        <f t="shared" si="31"/>
        <v>250</v>
      </c>
      <c r="F266" s="108">
        <f t="shared" si="31"/>
        <v>50</v>
      </c>
      <c r="G266" s="151">
        <f t="shared" si="31"/>
        <v>0</v>
      </c>
      <c r="H266" s="108">
        <f t="shared" si="31"/>
        <v>50</v>
      </c>
      <c r="I266" s="108">
        <f t="shared" si="31"/>
        <v>0</v>
      </c>
      <c r="J266" s="108">
        <f t="shared" si="31"/>
        <v>0</v>
      </c>
      <c r="K266" s="140">
        <f t="shared" si="31"/>
        <v>0</v>
      </c>
      <c r="L266" s="368"/>
    </row>
    <row r="267" spans="1:12" ht="13.5" customHeight="1" x14ac:dyDescent="0.15">
      <c r="A267" s="408"/>
      <c r="B267" s="409"/>
      <c r="C267" s="150">
        <f t="shared" si="29"/>
        <v>0</v>
      </c>
      <c r="D267" s="128">
        <f>SUM(D263,D265)</f>
        <v>0</v>
      </c>
      <c r="E267" s="128">
        <f>SUM(E263,E265)</f>
        <v>0</v>
      </c>
      <c r="F267" s="128">
        <f>SUM(F263)</f>
        <v>0</v>
      </c>
      <c r="G267" s="254">
        <f>SUM(G263)</f>
        <v>0</v>
      </c>
      <c r="H267" s="128">
        <f>SUM(H263)</f>
        <v>0</v>
      </c>
      <c r="I267" s="128">
        <f>SUM(I263,I265)</f>
        <v>0</v>
      </c>
      <c r="J267" s="128">
        <f>SUM(J263,J265)</f>
        <v>0</v>
      </c>
      <c r="K267" s="147">
        <f>SUM(K263,K265)</f>
        <v>0</v>
      </c>
      <c r="L267" s="369"/>
    </row>
    <row r="268" spans="1:12" ht="13.5" customHeight="1" x14ac:dyDescent="0.15">
      <c r="A268" s="418" t="s">
        <v>334</v>
      </c>
      <c r="B268" s="16" t="s">
        <v>66</v>
      </c>
      <c r="C268" s="139">
        <f t="shared" si="29"/>
        <v>1450</v>
      </c>
      <c r="D268" s="103">
        <v>1150</v>
      </c>
      <c r="E268" s="103">
        <v>200</v>
      </c>
      <c r="F268" s="103">
        <v>50</v>
      </c>
      <c r="G268" s="246"/>
      <c r="H268" s="103"/>
      <c r="I268" s="103">
        <v>50</v>
      </c>
      <c r="J268" s="103"/>
      <c r="K268" s="143"/>
      <c r="L268" s="368" t="s">
        <v>587</v>
      </c>
    </row>
    <row r="269" spans="1:12" ht="13.5" customHeight="1" x14ac:dyDescent="0.15">
      <c r="A269" s="426"/>
      <c r="B269" s="19"/>
      <c r="C269" s="113">
        <f t="shared" si="29"/>
        <v>0</v>
      </c>
      <c r="D269" s="198"/>
      <c r="E269" s="198"/>
      <c r="F269" s="198"/>
      <c r="G269" s="261"/>
      <c r="H269" s="144"/>
      <c r="I269" s="198"/>
      <c r="J269" s="144"/>
      <c r="K269" s="145"/>
      <c r="L269" s="369"/>
    </row>
    <row r="270" spans="1:12" ht="13.5" customHeight="1" x14ac:dyDescent="0.15">
      <c r="A270" s="422" t="s">
        <v>63</v>
      </c>
      <c r="B270" s="423"/>
      <c r="C270" s="139">
        <f t="shared" si="29"/>
        <v>15500</v>
      </c>
      <c r="D270" s="103">
        <f t="shared" ref="D270:K271" si="32">SUM(D258,D260,D266,D268)</f>
        <v>8600</v>
      </c>
      <c r="E270" s="103">
        <f>SUM(E258,E260,E266,E268)</f>
        <v>4350</v>
      </c>
      <c r="F270" s="103">
        <f t="shared" si="32"/>
        <v>1200</v>
      </c>
      <c r="G270" s="246">
        <f t="shared" si="32"/>
        <v>600</v>
      </c>
      <c r="H270" s="103">
        <f>SUM(H258,H260,H266,H268)</f>
        <v>300</v>
      </c>
      <c r="I270" s="103">
        <f t="shared" si="32"/>
        <v>400</v>
      </c>
      <c r="J270" s="103">
        <f>SUM(J258,J260,J266,J268)</f>
        <v>50</v>
      </c>
      <c r="K270" s="143">
        <f t="shared" si="32"/>
        <v>0</v>
      </c>
      <c r="L270" s="220"/>
    </row>
    <row r="271" spans="1:12" ht="13.5" customHeight="1" x14ac:dyDescent="0.15">
      <c r="A271" s="424"/>
      <c r="B271" s="425"/>
      <c r="C271" s="149">
        <f t="shared" si="29"/>
        <v>0</v>
      </c>
      <c r="D271" s="144">
        <f t="shared" si="32"/>
        <v>0</v>
      </c>
      <c r="E271" s="144">
        <f>SUM(E259,E261,E267,E269)</f>
        <v>0</v>
      </c>
      <c r="F271" s="144">
        <f t="shared" si="32"/>
        <v>0</v>
      </c>
      <c r="G271" s="261">
        <f t="shared" si="32"/>
        <v>0</v>
      </c>
      <c r="H271" s="144">
        <f>SUM(H259,H261,H267,H269)</f>
        <v>0</v>
      </c>
      <c r="I271" s="144">
        <f t="shared" si="32"/>
        <v>0</v>
      </c>
      <c r="J271" s="144">
        <f>SUM(J259,J261,J267,J269)</f>
        <v>0</v>
      </c>
      <c r="K271" s="145">
        <f t="shared" si="32"/>
        <v>0</v>
      </c>
      <c r="L271" s="221"/>
    </row>
    <row r="272" spans="1:12" ht="24.95" customHeight="1" x14ac:dyDescent="0.15">
      <c r="A272" s="414" t="s">
        <v>405</v>
      </c>
      <c r="B272" s="415"/>
      <c r="H272" s="86"/>
      <c r="L272" s="219"/>
    </row>
    <row r="273" spans="1:12" ht="13.5" customHeight="1" x14ac:dyDescent="0.15">
      <c r="A273" s="418" t="s">
        <v>359</v>
      </c>
      <c r="B273" s="16" t="s">
        <v>507</v>
      </c>
      <c r="C273" s="139">
        <f t="shared" ref="C273:C282" si="33">SUM(D273:K273)</f>
        <v>4900</v>
      </c>
      <c r="D273" s="108">
        <v>4600</v>
      </c>
      <c r="E273" s="108"/>
      <c r="F273" s="108"/>
      <c r="G273" s="151"/>
      <c r="H273" s="108">
        <v>300</v>
      </c>
      <c r="I273" s="108"/>
      <c r="J273" s="108"/>
      <c r="K273" s="140"/>
      <c r="L273" s="368" t="s">
        <v>500</v>
      </c>
    </row>
    <row r="274" spans="1:12" ht="13.5" customHeight="1" x14ac:dyDescent="0.15">
      <c r="A274" s="419"/>
      <c r="B274" s="19"/>
      <c r="C274" s="113">
        <f t="shared" si="33"/>
        <v>0</v>
      </c>
      <c r="D274" s="199"/>
      <c r="E274" s="128"/>
      <c r="F274" s="128"/>
      <c r="G274" s="254"/>
      <c r="H274" s="199"/>
      <c r="I274" s="128"/>
      <c r="J274" s="128"/>
      <c r="K274" s="147"/>
      <c r="L274" s="369"/>
    </row>
    <row r="275" spans="1:12" ht="13.5" customHeight="1" x14ac:dyDescent="0.15">
      <c r="A275" s="18"/>
      <c r="B275" s="427" t="s">
        <v>588</v>
      </c>
      <c r="C275" s="139">
        <f t="shared" si="33"/>
        <v>2550</v>
      </c>
      <c r="D275" s="103"/>
      <c r="E275" s="103">
        <v>2000</v>
      </c>
      <c r="F275" s="103"/>
      <c r="G275" s="246">
        <v>550</v>
      </c>
      <c r="H275" s="103"/>
      <c r="I275" s="103"/>
      <c r="J275" s="103"/>
      <c r="K275" s="143"/>
      <c r="L275" s="368" t="s">
        <v>501</v>
      </c>
    </row>
    <row r="276" spans="1:12" ht="13.5" customHeight="1" x14ac:dyDescent="0.15">
      <c r="A276" s="18"/>
      <c r="B276" s="428"/>
      <c r="C276" s="113">
        <f t="shared" si="33"/>
        <v>0</v>
      </c>
      <c r="D276" s="144"/>
      <c r="E276" s="198"/>
      <c r="F276" s="144"/>
      <c r="G276" s="262"/>
      <c r="H276" s="144"/>
      <c r="I276" s="144"/>
      <c r="J276" s="144"/>
      <c r="K276" s="145"/>
      <c r="L276" s="369"/>
    </row>
    <row r="277" spans="1:12" ht="13.5" customHeight="1" x14ac:dyDescent="0.15">
      <c r="A277" s="17"/>
      <c r="B277" s="16" t="s">
        <v>357</v>
      </c>
      <c r="C277" s="139">
        <f t="shared" si="33"/>
        <v>3300</v>
      </c>
      <c r="D277" s="108"/>
      <c r="E277" s="108">
        <v>2200</v>
      </c>
      <c r="F277" s="108">
        <v>750</v>
      </c>
      <c r="G277" s="151">
        <v>0</v>
      </c>
      <c r="H277" s="108"/>
      <c r="I277" s="108">
        <v>300</v>
      </c>
      <c r="J277" s="108">
        <v>50</v>
      </c>
      <c r="K277" s="140"/>
      <c r="L277" s="368" t="s">
        <v>501</v>
      </c>
    </row>
    <row r="278" spans="1:12" ht="13.5" customHeight="1" x14ac:dyDescent="0.15">
      <c r="A278" s="17"/>
      <c r="B278" s="19"/>
      <c r="C278" s="113">
        <f t="shared" si="33"/>
        <v>0</v>
      </c>
      <c r="D278" s="128"/>
      <c r="E278" s="199"/>
      <c r="F278" s="199"/>
      <c r="G278" s="254">
        <v>0</v>
      </c>
      <c r="H278" s="128"/>
      <c r="I278" s="199"/>
      <c r="J278" s="199"/>
      <c r="K278" s="147"/>
      <c r="L278" s="369"/>
    </row>
    <row r="279" spans="1:12" ht="13.5" customHeight="1" x14ac:dyDescent="0.15">
      <c r="A279" s="406" t="s">
        <v>361</v>
      </c>
      <c r="B279" s="407"/>
      <c r="C279" s="139">
        <f t="shared" si="33"/>
        <v>10750</v>
      </c>
      <c r="D279" s="103">
        <f t="shared" ref="D279:K280" si="34">SUM(D273,D275,D277)</f>
        <v>4600</v>
      </c>
      <c r="E279" s="103">
        <f>SUM(E273,E275,E277)</f>
        <v>4200</v>
      </c>
      <c r="F279" s="103">
        <f t="shared" si="34"/>
        <v>750</v>
      </c>
      <c r="G279" s="246">
        <f t="shared" si="34"/>
        <v>550</v>
      </c>
      <c r="H279" s="103">
        <f>SUM(H273,H275,H277)</f>
        <v>300</v>
      </c>
      <c r="I279" s="103">
        <f t="shared" si="34"/>
        <v>300</v>
      </c>
      <c r="J279" s="103">
        <f>SUM(J273,J275,J277)</f>
        <v>50</v>
      </c>
      <c r="K279" s="143">
        <f t="shared" si="34"/>
        <v>0</v>
      </c>
      <c r="L279" s="368">
        <f>SUM(L273,L275,L277)</f>
        <v>0</v>
      </c>
    </row>
    <row r="280" spans="1:12" ht="13.5" customHeight="1" x14ac:dyDescent="0.15">
      <c r="A280" s="408"/>
      <c r="B280" s="409"/>
      <c r="C280" s="150">
        <f t="shared" si="33"/>
        <v>0</v>
      </c>
      <c r="D280" s="144">
        <f t="shared" si="34"/>
        <v>0</v>
      </c>
      <c r="E280" s="144">
        <f>SUM(E274,E276,E278)</f>
        <v>0</v>
      </c>
      <c r="F280" s="144">
        <f t="shared" si="34"/>
        <v>0</v>
      </c>
      <c r="G280" s="261">
        <f t="shared" si="34"/>
        <v>0</v>
      </c>
      <c r="H280" s="144">
        <f>SUM(H274,H276,H278)</f>
        <v>0</v>
      </c>
      <c r="I280" s="144">
        <f t="shared" si="34"/>
        <v>0</v>
      </c>
      <c r="J280" s="144">
        <f>SUM(J274,J276,J278)</f>
        <v>0</v>
      </c>
      <c r="K280" s="145">
        <f t="shared" si="34"/>
        <v>0</v>
      </c>
      <c r="L280" s="369">
        <f>SUM(L274,L276,L278)</f>
        <v>0</v>
      </c>
    </row>
    <row r="281" spans="1:12" ht="13.5" customHeight="1" x14ac:dyDescent="0.15">
      <c r="A281" s="420" t="s">
        <v>362</v>
      </c>
      <c r="B281" s="421"/>
      <c r="C281" s="139">
        <f t="shared" si="33"/>
        <v>10750</v>
      </c>
      <c r="D281" s="103">
        <f t="shared" ref="D281:K282" si="35">SUM(D279)</f>
        <v>4600</v>
      </c>
      <c r="E281" s="103">
        <f>SUM(E279)</f>
        <v>4200</v>
      </c>
      <c r="F281" s="103">
        <f t="shared" si="35"/>
        <v>750</v>
      </c>
      <c r="G281" s="246">
        <f t="shared" si="35"/>
        <v>550</v>
      </c>
      <c r="H281" s="103">
        <f>SUM(H279)</f>
        <v>300</v>
      </c>
      <c r="I281" s="103">
        <f t="shared" si="35"/>
        <v>300</v>
      </c>
      <c r="J281" s="103">
        <f>SUM(J279)</f>
        <v>50</v>
      </c>
      <c r="K281" s="143">
        <f t="shared" si="35"/>
        <v>0</v>
      </c>
      <c r="L281" s="220"/>
    </row>
    <row r="282" spans="1:12" ht="13.5" customHeight="1" x14ac:dyDescent="0.15">
      <c r="A282" s="408"/>
      <c r="B282" s="409"/>
      <c r="C282" s="149">
        <f t="shared" si="33"/>
        <v>0</v>
      </c>
      <c r="D282" s="144">
        <f t="shared" si="35"/>
        <v>0</v>
      </c>
      <c r="E282" s="144">
        <f>SUM(E280)</f>
        <v>0</v>
      </c>
      <c r="F282" s="144">
        <f t="shared" si="35"/>
        <v>0</v>
      </c>
      <c r="G282" s="261">
        <f t="shared" si="35"/>
        <v>0</v>
      </c>
      <c r="H282" s="144">
        <f>SUM(H280)</f>
        <v>0</v>
      </c>
      <c r="I282" s="144">
        <f t="shared" si="35"/>
        <v>0</v>
      </c>
      <c r="J282" s="144">
        <f>SUM(J280)</f>
        <v>0</v>
      </c>
      <c r="K282" s="145">
        <f t="shared" si="35"/>
        <v>0</v>
      </c>
      <c r="L282" s="221"/>
    </row>
  </sheetData>
  <sheetProtection algorithmName="SHA-512" hashValue="JPeGsBwcNnCL6mOR+G4xYT39ckysWSuAdls72+LOng5fW7tiWmOEKi4phw98U93dJKaen+EP8lPEp7PRse34sg==" saltValue="jMkCVDWHjHelcJSbIB7l7w==" spinCount="100000" sheet="1" objects="1" scenarios="1"/>
  <mergeCells count="246">
    <mergeCell ref="A184:B185"/>
    <mergeCell ref="A182:B183"/>
    <mergeCell ref="A1:B1"/>
    <mergeCell ref="A55:B55"/>
    <mergeCell ref="A92:B92"/>
    <mergeCell ref="A57:D58"/>
    <mergeCell ref="B129:B130"/>
    <mergeCell ref="A135:B136"/>
    <mergeCell ref="A139:B140"/>
    <mergeCell ref="A100:B100"/>
    <mergeCell ref="A63:B63"/>
    <mergeCell ref="A13:B14"/>
    <mergeCell ref="A101:B101"/>
    <mergeCell ref="A60:E61"/>
    <mergeCell ref="E57:H58"/>
    <mergeCell ref="E56:H56"/>
    <mergeCell ref="D1:J1"/>
    <mergeCell ref="A2:D2"/>
    <mergeCell ref="E2:H2"/>
    <mergeCell ref="B166:B167"/>
    <mergeCell ref="A163:B163"/>
    <mergeCell ref="A164:A165"/>
    <mergeCell ref="I3:K4"/>
    <mergeCell ref="F59:J59"/>
    <mergeCell ref="A97:E98"/>
    <mergeCell ref="L84:L85"/>
    <mergeCell ref="L86:L87"/>
    <mergeCell ref="A90:B91"/>
    <mergeCell ref="D92:J92"/>
    <mergeCell ref="A162:B162"/>
    <mergeCell ref="A127:B128"/>
    <mergeCell ref="A120:B120"/>
    <mergeCell ref="A158:E158"/>
    <mergeCell ref="A150:B151"/>
    <mergeCell ref="A141:B141"/>
    <mergeCell ref="A93:D93"/>
    <mergeCell ref="E93:H93"/>
    <mergeCell ref="I93:K93"/>
    <mergeCell ref="I94:K95"/>
    <mergeCell ref="F159:J160"/>
    <mergeCell ref="K159:K160"/>
    <mergeCell ref="E156:H157"/>
    <mergeCell ref="A56:D56"/>
    <mergeCell ref="L245:L246"/>
    <mergeCell ref="L242:L243"/>
    <mergeCell ref="L211:L212"/>
    <mergeCell ref="L209:L210"/>
    <mergeCell ref="L204:L205"/>
    <mergeCell ref="K204:K205"/>
    <mergeCell ref="L127:L128"/>
    <mergeCell ref="A118:B119"/>
    <mergeCell ref="A154:B154"/>
    <mergeCell ref="A152:B153"/>
    <mergeCell ref="A213:B214"/>
    <mergeCell ref="B228:B229"/>
    <mergeCell ref="A234:B235"/>
    <mergeCell ref="A238:B239"/>
    <mergeCell ref="A244:E244"/>
    <mergeCell ref="E242:H243"/>
    <mergeCell ref="I242:K243"/>
    <mergeCell ref="D240:J240"/>
    <mergeCell ref="A242:D243"/>
    <mergeCell ref="A241:D241"/>
    <mergeCell ref="B222:B223"/>
    <mergeCell ref="B142:B143"/>
    <mergeCell ref="L74:L75"/>
    <mergeCell ref="L191:L192"/>
    <mergeCell ref="L174:L175"/>
    <mergeCell ref="L182:L183"/>
    <mergeCell ref="L168:L169"/>
    <mergeCell ref="L172:L173"/>
    <mergeCell ref="L135:L136"/>
    <mergeCell ref="L159:L160"/>
    <mergeCell ref="L166:L167"/>
    <mergeCell ref="L3:L4"/>
    <mergeCell ref="L78:L79"/>
    <mergeCell ref="L80:L81"/>
    <mergeCell ref="L82:L83"/>
    <mergeCell ref="L31:L32"/>
    <mergeCell ref="L176:L177"/>
    <mergeCell ref="L178:L179"/>
    <mergeCell ref="L72:L73"/>
    <mergeCell ref="L33:L34"/>
    <mergeCell ref="L37:L38"/>
    <mergeCell ref="L39:L40"/>
    <mergeCell ref="L41:L42"/>
    <mergeCell ref="L43:L44"/>
    <mergeCell ref="L45:L46"/>
    <mergeCell ref="L47:L48"/>
    <mergeCell ref="L70:L71"/>
    <mergeCell ref="L49:L50"/>
    <mergeCell ref="L66:L67"/>
    <mergeCell ref="L51:L52"/>
    <mergeCell ref="L64:L65"/>
    <mergeCell ref="L68:L69"/>
    <mergeCell ref="L60:L61"/>
    <mergeCell ref="L170:L171"/>
    <mergeCell ref="L123:L124"/>
    <mergeCell ref="L125:L126"/>
    <mergeCell ref="L57:L58"/>
    <mergeCell ref="L133:L134"/>
    <mergeCell ref="L108:L109"/>
    <mergeCell ref="I56:K56"/>
    <mergeCell ref="A3:D4"/>
    <mergeCell ref="L35:L36"/>
    <mergeCell ref="L53:L54"/>
    <mergeCell ref="L15:L16"/>
    <mergeCell ref="L19:L20"/>
    <mergeCell ref="F5:J5"/>
    <mergeCell ref="F6:J7"/>
    <mergeCell ref="E3:H4"/>
    <mergeCell ref="A5:E5"/>
    <mergeCell ref="A6:E7"/>
    <mergeCell ref="L6:L7"/>
    <mergeCell ref="A9:B9"/>
    <mergeCell ref="L11:L12"/>
    <mergeCell ref="L13:L14"/>
    <mergeCell ref="A10:B10"/>
    <mergeCell ref="K6:K7"/>
    <mergeCell ref="D55:J55"/>
    <mergeCell ref="L17:L18"/>
    <mergeCell ref="L29:L30"/>
    <mergeCell ref="L21:L22"/>
    <mergeCell ref="L23:L24"/>
    <mergeCell ref="L25:L26"/>
    <mergeCell ref="L27:L28"/>
    <mergeCell ref="I57:K58"/>
    <mergeCell ref="A248:B248"/>
    <mergeCell ref="A249:B249"/>
    <mergeCell ref="F203:J203"/>
    <mergeCell ref="A195:B196"/>
    <mergeCell ref="A201:D202"/>
    <mergeCell ref="E201:H202"/>
    <mergeCell ref="I201:K202"/>
    <mergeCell ref="A199:B199"/>
    <mergeCell ref="A200:D200"/>
    <mergeCell ref="E200:H200"/>
    <mergeCell ref="I200:K200"/>
    <mergeCell ref="D199:J199"/>
    <mergeCell ref="A203:E203"/>
    <mergeCell ref="I241:K241"/>
    <mergeCell ref="A245:E246"/>
    <mergeCell ref="F245:J246"/>
    <mergeCell ref="K245:K246"/>
    <mergeCell ref="A59:E59"/>
    <mergeCell ref="K60:K61"/>
    <mergeCell ref="A94:D95"/>
    <mergeCell ref="F244:J244"/>
    <mergeCell ref="F60:J61"/>
    <mergeCell ref="E94:H95"/>
    <mergeCell ref="I2:K2"/>
    <mergeCell ref="A250:A252"/>
    <mergeCell ref="B250:B251"/>
    <mergeCell ref="A260:A261"/>
    <mergeCell ref="B170:B171"/>
    <mergeCell ref="A186:B186"/>
    <mergeCell ref="A208:B208"/>
    <mergeCell ref="B254:B255"/>
    <mergeCell ref="A176:A177"/>
    <mergeCell ref="D154:J154"/>
    <mergeCell ref="E155:H155"/>
    <mergeCell ref="A221:B221"/>
    <mergeCell ref="A197:B198"/>
    <mergeCell ref="A174:B175"/>
    <mergeCell ref="A178:A179"/>
    <mergeCell ref="A204:E205"/>
    <mergeCell ref="F204:J205"/>
    <mergeCell ref="A207:B207"/>
    <mergeCell ref="A219:B220"/>
    <mergeCell ref="A240:B240"/>
    <mergeCell ref="A96:E96"/>
    <mergeCell ref="F96:J96"/>
    <mergeCell ref="F97:J98"/>
    <mergeCell ref="A258:B259"/>
    <mergeCell ref="A281:B282"/>
    <mergeCell ref="L268:L269"/>
    <mergeCell ref="L273:L274"/>
    <mergeCell ref="L275:L276"/>
    <mergeCell ref="L277:L278"/>
    <mergeCell ref="A270:B271"/>
    <mergeCell ref="A268:A269"/>
    <mergeCell ref="L279:L280"/>
    <mergeCell ref="A273:A274"/>
    <mergeCell ref="A279:B280"/>
    <mergeCell ref="B275:B276"/>
    <mergeCell ref="L260:L261"/>
    <mergeCell ref="L262:L263"/>
    <mergeCell ref="L264:L265"/>
    <mergeCell ref="L266:L267"/>
    <mergeCell ref="A272:B272"/>
    <mergeCell ref="L258:L259"/>
    <mergeCell ref="L254:L255"/>
    <mergeCell ref="L256:L257"/>
    <mergeCell ref="L250:L251"/>
    <mergeCell ref="L252:L253"/>
    <mergeCell ref="B252:B253"/>
    <mergeCell ref="A266:B267"/>
    <mergeCell ref="A262:A263"/>
    <mergeCell ref="L232:L233"/>
    <mergeCell ref="L222:L223"/>
    <mergeCell ref="L224:L225"/>
    <mergeCell ref="L226:L227"/>
    <mergeCell ref="L76:L77"/>
    <mergeCell ref="L94:L95"/>
    <mergeCell ref="L104:L105"/>
    <mergeCell ref="L88:L89"/>
    <mergeCell ref="L156:L157"/>
    <mergeCell ref="L137:L138"/>
    <mergeCell ref="L148:L149"/>
    <mergeCell ref="L180:L181"/>
    <mergeCell ref="L195:L196"/>
    <mergeCell ref="L201:L202"/>
    <mergeCell ref="L228:L229"/>
    <mergeCell ref="L215:L216"/>
    <mergeCell ref="L114:L115"/>
    <mergeCell ref="L112:L113"/>
    <mergeCell ref="L193:L194"/>
    <mergeCell ref="L164:L165"/>
    <mergeCell ref="L142:L143"/>
    <mergeCell ref="L131:L132"/>
    <mergeCell ref="L187:L188"/>
    <mergeCell ref="L189:L190"/>
    <mergeCell ref="L236:L237"/>
    <mergeCell ref="L234:L235"/>
    <mergeCell ref="E241:H241"/>
    <mergeCell ref="L116:L117"/>
    <mergeCell ref="L213:L214"/>
    <mergeCell ref="L217:L218"/>
    <mergeCell ref="K97:K98"/>
    <mergeCell ref="L97:L98"/>
    <mergeCell ref="L106:L107"/>
    <mergeCell ref="L102:L103"/>
    <mergeCell ref="L129:L130"/>
    <mergeCell ref="L110:L111"/>
    <mergeCell ref="I155:K155"/>
    <mergeCell ref="I156:K157"/>
    <mergeCell ref="F158:J158"/>
    <mergeCell ref="A159:E160"/>
    <mergeCell ref="A156:D157"/>
    <mergeCell ref="A155:D155"/>
    <mergeCell ref="L121:L122"/>
    <mergeCell ref="L150:L151"/>
    <mergeCell ref="L144:L145"/>
    <mergeCell ref="L146:L147"/>
    <mergeCell ref="A226:B227"/>
    <mergeCell ref="L230:L231"/>
  </mergeCells>
  <phoneticPr fontId="2"/>
  <conditionalFormatting sqref="D296:L296 D284:L284 D286:L286 D288:L288 D290:L290 D292:L292 D294:L294 C24 C14 C48 C22 C32 C20 C18 C54 C52 C50 C46 C44 C42 C40 C38 C36 C34 C30 C28 C26 C16 C89 C71 C73 C75 C77 C79 C81 C83 C85 C87 C65 C67 C69 C126 C134 C117 C149 C147 C143 C122 C124 C130 C132 C136:K136 C145 C151:K151 C119:K119 C140:K140 C103 C105 C107 C109 C111 C113 C115 C153:K153 C128:K128 C138 C181 C194 C183:K183 C185:K185 C165 C167 C169 C171 C173 C188 C177 C175:K175 C192 C196:K196 C198:K198 C179 C190 C239:K239 C212 C214:K214 C276 C218:K218 C220:K220 C237 C278 C282:K282 C265 C280:K280 C259:K259 C267:K267 C257 C269 C251 C253 C255 C261 C271:K271 C263 C274 C210 C216:K216">
    <cfRule type="expression" dxfId="1" priority="20" stopIfTrue="1">
      <formula>C13&lt;C14</formula>
    </cfRule>
  </conditionalFormatting>
  <conditionalFormatting sqref="D24:K24 D14:K14 D48:K48 D22:K22 D32:K32 D20:K20 D18:K18 D54:K54 D52:K52 D50:K50 D46:K46 D44:K44 D42:K42 D40:K40 D38:K38 D36:K36 D30:K30 D28:K28 D26:K26 D16:K16 D12:K12 D34:H34 J34:K34">
    <cfRule type="expression" dxfId="65" priority="19" stopIfTrue="1">
      <formula>D11&lt;D12</formula>
    </cfRule>
  </conditionalFormatting>
  <conditionalFormatting sqref="D89:K89 D71:K71 D73:K73 D75:K75 D77:K77 D79:K79 D81:K81 D83:K83 D85:K85 D87:K87 D65:K65 D67:K67 D69:K69">
    <cfRule type="expression" dxfId="64" priority="18" stopIfTrue="1">
      <formula>D64&lt;D65</formula>
    </cfRule>
  </conditionalFormatting>
  <conditionalFormatting sqref="D117:K117 D103:K103 D107:K107 D109:K109 D111:K111 D113:K113 D115:K115 D105:K105">
    <cfRule type="expression" dxfId="63" priority="17" stopIfTrue="1">
      <formula>D102&lt;D103</formula>
    </cfRule>
  </conditionalFormatting>
  <conditionalFormatting sqref="D126:K126 D122:K122 D124:K124">
    <cfRule type="expression" dxfId="62" priority="16" stopIfTrue="1">
      <formula>D121&lt;D122</formula>
    </cfRule>
  </conditionalFormatting>
  <conditionalFormatting sqref="D134:K134 D132:K132 D130:K130">
    <cfRule type="expression" dxfId="61" priority="15" stopIfTrue="1">
      <formula>D129&lt;D130</formula>
    </cfRule>
  </conditionalFormatting>
  <conditionalFormatting sqref="D138:K138">
    <cfRule type="expression" dxfId="60" priority="14" stopIfTrue="1">
      <formula>D137&lt;D138</formula>
    </cfRule>
  </conditionalFormatting>
  <conditionalFormatting sqref="D149:K149 D147:K147 D143:K143 D145:K145">
    <cfRule type="expression" dxfId="59" priority="13" stopIfTrue="1">
      <formula>D142&lt;D143</formula>
    </cfRule>
  </conditionalFormatting>
  <conditionalFormatting sqref="D165:K165 D167:K167 D169:K169 D171:K171 D173:K173">
    <cfRule type="expression" dxfId="58" priority="12" stopIfTrue="1">
      <formula>D164&lt;D165</formula>
    </cfRule>
  </conditionalFormatting>
  <conditionalFormatting sqref="D181:K181 D177:K177 D179:K179">
    <cfRule type="expression" dxfId="57" priority="11" stopIfTrue="1">
      <formula>D176&lt;D177</formula>
    </cfRule>
  </conditionalFormatting>
  <conditionalFormatting sqref="D194:K194 D188:K188 D192:K192 D190:K190">
    <cfRule type="expression" dxfId="56" priority="10" stopIfTrue="1">
      <formula>D187&lt;D188</formula>
    </cfRule>
  </conditionalFormatting>
  <conditionalFormatting sqref="D212:K212 D210:K210">
    <cfRule type="expression" dxfId="55" priority="9" stopIfTrue="1">
      <formula>D209&lt;D210</formula>
    </cfRule>
  </conditionalFormatting>
  <conditionalFormatting sqref="E225 H225:K225">
    <cfRule type="expression" dxfId="54" priority="8" stopIfTrue="1">
      <formula>E224&lt;E225</formula>
    </cfRule>
  </conditionalFormatting>
  <conditionalFormatting sqref="D237:K237">
    <cfRule type="expression" dxfId="53" priority="7" stopIfTrue="1">
      <formula>D236&lt;D237</formula>
    </cfRule>
  </conditionalFormatting>
  <conditionalFormatting sqref="D257:K257 D251:K251 D253:K253 D255:K255">
    <cfRule type="expression" dxfId="52" priority="6" stopIfTrue="1">
      <formula>D250&lt;D251</formula>
    </cfRule>
  </conditionalFormatting>
  <conditionalFormatting sqref="D265:K265 D261:K261 D263:K263">
    <cfRule type="expression" dxfId="51" priority="5" stopIfTrue="1">
      <formula>D260&lt;D261</formula>
    </cfRule>
  </conditionalFormatting>
  <conditionalFormatting sqref="D269:K269">
    <cfRule type="expression" dxfId="50" priority="4" stopIfTrue="1">
      <formula>D268&lt;D269</formula>
    </cfRule>
  </conditionalFormatting>
  <conditionalFormatting sqref="D276:K276 D278:K278 D274:K274">
    <cfRule type="expression" dxfId="49" priority="3" stopIfTrue="1">
      <formula>D273&lt;D274</formula>
    </cfRule>
  </conditionalFormatting>
  <conditionalFormatting sqref="I34">
    <cfRule type="expression" dxfId="48" priority="2" stopIfTrue="1">
      <formula>I33&lt;I34</formula>
    </cfRule>
  </conditionalFormatting>
  <conditionalFormatting sqref="D225">
    <cfRule type="expression" dxfId="47" priority="1" stopIfTrue="1">
      <formula>D224&lt;D225</formula>
    </cfRule>
  </conditionalFormatting>
  <printOptions horizontalCentered="1"/>
  <pageMargins left="0.19685039370078741" right="0.19685039370078741" top="0.59055118110236227" bottom="0.19685039370078741" header="0.35433070866141736" footer="0.11811023622047245"/>
  <pageSetup paperSize="9" scale="99" orientation="portrait" useFirstPageNumber="1" r:id="rId1"/>
  <headerFooter alignWithMargins="0">
    <oddHeader>&amp;L銘柄別折込部数</oddHeader>
    <oddFooter>&amp;L&amp;10地区指定・銘柄指定は完全にはできません。&amp;C&amp;P</oddFooter>
  </headerFooter>
  <rowBreaks count="5" manualBreakCount="5">
    <brk id="54" max="16383" man="1"/>
    <brk id="91" max="16383" man="1"/>
    <brk id="153" max="11" man="1"/>
    <brk id="198" max="16383" man="1"/>
    <brk id="2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69"/>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442" t="s">
        <v>0</v>
      </c>
      <c r="B1" s="442"/>
      <c r="C1" s="310" t="str">
        <f>市郡別合計!$B$1</f>
        <v>Ver1.0</v>
      </c>
      <c r="D1" s="433" t="s">
        <v>374</v>
      </c>
      <c r="E1" s="433"/>
      <c r="F1" s="433"/>
      <c r="G1" s="433"/>
      <c r="H1" s="433"/>
      <c r="I1" s="433"/>
      <c r="J1" s="433"/>
      <c r="K1" s="465" t="str">
        <f>市郡別合計!$I$1</f>
        <v>2019/11/15 改定部数</v>
      </c>
      <c r="L1" s="465"/>
    </row>
    <row r="2" spans="1:24" s="47" customFormat="1" ht="13.5" customHeight="1" x14ac:dyDescent="0.15">
      <c r="A2" s="403" t="s">
        <v>279</v>
      </c>
      <c r="B2" s="404"/>
      <c r="C2" s="404"/>
      <c r="D2" s="405"/>
      <c r="E2" s="370" t="s">
        <v>274</v>
      </c>
      <c r="F2" s="371"/>
      <c r="G2" s="371"/>
      <c r="H2" s="372"/>
      <c r="I2" s="379" t="s">
        <v>306</v>
      </c>
      <c r="J2" s="380"/>
      <c r="K2" s="381"/>
      <c r="L2" s="231" t="s">
        <v>278</v>
      </c>
      <c r="N2" s="83"/>
      <c r="O2" s="83"/>
      <c r="P2" s="83"/>
      <c r="Q2" s="83"/>
      <c r="R2" s="83"/>
      <c r="S2" s="83"/>
      <c r="T2" s="83"/>
      <c r="U2" s="83"/>
      <c r="V2" s="83"/>
      <c r="W2" s="83"/>
      <c r="X2" s="83"/>
    </row>
    <row r="3" spans="1:24" s="47" customFormat="1" ht="13.5" customHeight="1" x14ac:dyDescent="0.15">
      <c r="A3" s="397">
        <f>市郡別合計!$A$3</f>
        <v>0</v>
      </c>
      <c r="B3" s="398"/>
      <c r="C3" s="398"/>
      <c r="D3" s="399"/>
      <c r="E3" s="446">
        <f>市郡別合計!$C$3</f>
        <v>0</v>
      </c>
      <c r="F3" s="447"/>
      <c r="G3" s="447"/>
      <c r="H3" s="448"/>
      <c r="I3" s="382">
        <f>市郡別合計!$F$3</f>
        <v>0</v>
      </c>
      <c r="J3" s="383"/>
      <c r="K3" s="384"/>
      <c r="L3" s="410">
        <f>市郡別合計!$I$3</f>
        <v>0</v>
      </c>
      <c r="N3" s="83"/>
      <c r="O3" s="83"/>
      <c r="P3" s="83"/>
      <c r="Q3" s="83"/>
      <c r="R3" s="83"/>
      <c r="S3" s="83"/>
      <c r="T3" s="83"/>
      <c r="U3" s="83"/>
      <c r="V3" s="83"/>
      <c r="W3" s="83"/>
      <c r="X3" s="83"/>
    </row>
    <row r="4" spans="1:24" s="47" customFormat="1" ht="13.5" customHeight="1" x14ac:dyDescent="0.15">
      <c r="A4" s="400"/>
      <c r="B4" s="401"/>
      <c r="C4" s="401"/>
      <c r="D4" s="402"/>
      <c r="E4" s="449"/>
      <c r="F4" s="450"/>
      <c r="G4" s="450"/>
      <c r="H4" s="451"/>
      <c r="I4" s="385"/>
      <c r="J4" s="386"/>
      <c r="K4" s="387"/>
      <c r="L4" s="411"/>
      <c r="N4" s="83"/>
      <c r="O4" s="83"/>
      <c r="P4" s="83"/>
      <c r="Q4" s="83"/>
      <c r="R4" s="83"/>
      <c r="S4" s="83"/>
      <c r="T4" s="83"/>
      <c r="U4" s="83"/>
      <c r="V4" s="83"/>
      <c r="W4" s="83"/>
      <c r="X4" s="83"/>
    </row>
    <row r="5" spans="1:24" s="47" customFormat="1" ht="13.5" customHeight="1" x14ac:dyDescent="0.15">
      <c r="A5" s="443" t="s">
        <v>280</v>
      </c>
      <c r="B5" s="444"/>
      <c r="C5" s="444"/>
      <c r="D5" s="444"/>
      <c r="E5" s="445"/>
      <c r="F5" s="388" t="s">
        <v>290</v>
      </c>
      <c r="G5" s="389"/>
      <c r="H5" s="389"/>
      <c r="I5" s="389"/>
      <c r="J5" s="390"/>
      <c r="K5" s="16" t="s">
        <v>276</v>
      </c>
      <c r="L5" s="218" t="s">
        <v>277</v>
      </c>
      <c r="N5" s="83"/>
      <c r="O5" s="83"/>
      <c r="P5" s="83"/>
      <c r="Q5" s="83"/>
      <c r="R5" s="83"/>
      <c r="S5" s="83"/>
      <c r="T5" s="83"/>
      <c r="U5" s="83"/>
      <c r="V5" s="83"/>
      <c r="W5" s="83"/>
      <c r="X5" s="83"/>
    </row>
    <row r="6" spans="1:24" s="47" customFormat="1" ht="13.5" customHeight="1" x14ac:dyDescent="0.15">
      <c r="A6" s="391">
        <f>市郡別合計!$A$6</f>
        <v>0</v>
      </c>
      <c r="B6" s="392"/>
      <c r="C6" s="392"/>
      <c r="D6" s="392"/>
      <c r="E6" s="393"/>
      <c r="F6" s="434">
        <f>市郡別合計!$D$6</f>
        <v>0</v>
      </c>
      <c r="G6" s="435"/>
      <c r="H6" s="435"/>
      <c r="I6" s="435"/>
      <c r="J6" s="436"/>
      <c r="K6" s="373">
        <f>市郡別合計!$G$6</f>
        <v>0</v>
      </c>
      <c r="L6" s="375">
        <f>市郡別合計!$H$6</f>
        <v>0</v>
      </c>
      <c r="N6" s="83"/>
      <c r="O6" s="83"/>
      <c r="P6" s="83"/>
      <c r="Q6" s="83"/>
      <c r="R6" s="83"/>
      <c r="S6" s="83"/>
      <c r="T6" s="83"/>
      <c r="U6" s="83"/>
      <c r="V6" s="83"/>
      <c r="W6" s="83"/>
      <c r="X6" s="83"/>
    </row>
    <row r="7" spans="1:24" s="47" customFormat="1" ht="13.5" customHeight="1" x14ac:dyDescent="0.15">
      <c r="A7" s="394"/>
      <c r="B7" s="395"/>
      <c r="C7" s="395"/>
      <c r="D7" s="395"/>
      <c r="E7" s="396"/>
      <c r="F7" s="437"/>
      <c r="G7" s="438"/>
      <c r="H7" s="438"/>
      <c r="I7" s="438"/>
      <c r="J7" s="439"/>
      <c r="K7" s="374"/>
      <c r="L7" s="376"/>
      <c r="N7" s="83"/>
      <c r="O7" s="83"/>
      <c r="P7" s="83"/>
      <c r="Q7" s="83"/>
      <c r="R7" s="83"/>
      <c r="S7" s="83"/>
      <c r="T7" s="83"/>
      <c r="U7" s="83"/>
      <c r="V7" s="83"/>
      <c r="W7" s="83"/>
      <c r="X7" s="83"/>
    </row>
    <row r="8" spans="1:24" s="47" customFormat="1" ht="7.5" customHeight="1" x14ac:dyDescent="0.15">
      <c r="A8" s="28"/>
      <c r="B8" s="28"/>
      <c r="C8" s="28"/>
      <c r="D8" s="87"/>
      <c r="E8" s="29"/>
      <c r="F8" s="29"/>
      <c r="G8" s="29"/>
      <c r="H8" s="50"/>
      <c r="I8" s="29"/>
      <c r="J8" s="29"/>
      <c r="K8" s="29"/>
      <c r="L8" s="29"/>
    </row>
    <row r="9" spans="1:24" ht="13.5" customHeight="1" x14ac:dyDescent="0.15">
      <c r="A9" s="440" t="s">
        <v>1</v>
      </c>
      <c r="B9" s="441"/>
      <c r="C9" s="3" t="s">
        <v>2</v>
      </c>
      <c r="D9" s="4" t="s">
        <v>4</v>
      </c>
      <c r="E9" s="4" t="s">
        <v>7</v>
      </c>
      <c r="F9" s="4" t="s">
        <v>5</v>
      </c>
      <c r="G9" s="259" t="s">
        <v>6</v>
      </c>
      <c r="H9" s="4" t="s">
        <v>3</v>
      </c>
      <c r="I9" s="4" t="s">
        <v>8</v>
      </c>
      <c r="J9" s="4" t="s">
        <v>558</v>
      </c>
      <c r="K9" s="5" t="s">
        <v>9</v>
      </c>
      <c r="L9" s="5" t="s">
        <v>474</v>
      </c>
    </row>
    <row r="10" spans="1:24" s="47" customFormat="1" ht="24.95" customHeight="1" x14ac:dyDescent="0.15">
      <c r="A10" s="414" t="s">
        <v>429</v>
      </c>
      <c r="B10" s="415"/>
      <c r="H10" s="86"/>
      <c r="L10" s="219"/>
    </row>
    <row r="11" spans="1:24" ht="13.5" customHeight="1" x14ac:dyDescent="0.2">
      <c r="A11" s="14" t="s">
        <v>67</v>
      </c>
      <c r="B11" s="53"/>
      <c r="C11" s="153">
        <f>SUM(D11:K11)</f>
        <v>32100</v>
      </c>
      <c r="D11" s="155">
        <f>SUM(D13,D15,D17,D19,D21,D23,D25,D27,D29,D31,D33,D35)</f>
        <v>29350</v>
      </c>
      <c r="E11" s="239">
        <f t="shared" ref="E11:G12" si="0">SUM(E13,E15,E17,E19,E21,E23,E25,E27,E29,E31,E33,E35)</f>
        <v>0</v>
      </c>
      <c r="F11" s="155">
        <f t="shared" si="0"/>
        <v>0</v>
      </c>
      <c r="G11" s="239">
        <f t="shared" si="0"/>
        <v>0</v>
      </c>
      <c r="H11" s="155">
        <f>SUM(H13,H15,H17,H19,H21,H23,H25,H27,H29,H31,H33,H35)</f>
        <v>2750</v>
      </c>
      <c r="I11" s="155">
        <f t="shared" ref="I11:K12" si="1">SUM(I13,I15,I17,I19,I21,I23,I25,I27,I29,I31,I33,I35)</f>
        <v>0</v>
      </c>
      <c r="J11" s="162">
        <f t="shared" si="1"/>
        <v>0</v>
      </c>
      <c r="K11" s="156">
        <f t="shared" si="1"/>
        <v>0</v>
      </c>
      <c r="L11" s="377"/>
    </row>
    <row r="12" spans="1:24" ht="13.5" customHeight="1" x14ac:dyDescent="0.25">
      <c r="A12" s="12"/>
      <c r="B12" s="54"/>
      <c r="C12" s="157">
        <f t="shared" ref="C12:C42" si="2">SUM(D12:K12)</f>
        <v>0</v>
      </c>
      <c r="D12" s="159">
        <f>SUM(D14,D16,D18,D20,D22,D24,D26,D28,D30,D32,D34,D36)</f>
        <v>0</v>
      </c>
      <c r="E12" s="159">
        <f t="shared" si="0"/>
        <v>0</v>
      </c>
      <c r="F12" s="159">
        <f t="shared" si="0"/>
        <v>0</v>
      </c>
      <c r="G12" s="195">
        <f t="shared" si="0"/>
        <v>0</v>
      </c>
      <c r="H12" s="159">
        <f>SUM(H14,H16,H18,H20,H22,H24,H26,H28,H30,H32,H34,H36)</f>
        <v>0</v>
      </c>
      <c r="I12" s="159">
        <f t="shared" si="1"/>
        <v>0</v>
      </c>
      <c r="J12" s="159">
        <f t="shared" si="1"/>
        <v>0</v>
      </c>
      <c r="K12" s="160">
        <f t="shared" si="1"/>
        <v>0</v>
      </c>
      <c r="L12" s="378"/>
    </row>
    <row r="13" spans="1:24" ht="13.5" customHeight="1" x14ac:dyDescent="0.2">
      <c r="A13" s="14" t="s">
        <v>496</v>
      </c>
      <c r="B13" s="53"/>
      <c r="C13" s="153">
        <f t="shared" si="2"/>
        <v>3550</v>
      </c>
      <c r="D13" s="162">
        <v>3100</v>
      </c>
      <c r="E13" s="162"/>
      <c r="F13" s="162"/>
      <c r="G13" s="265"/>
      <c r="H13" s="162">
        <v>450</v>
      </c>
      <c r="I13" s="162"/>
      <c r="J13" s="162"/>
      <c r="K13" s="163"/>
      <c r="L13" s="377"/>
    </row>
    <row r="14" spans="1:24" ht="13.5" customHeight="1" x14ac:dyDescent="0.25">
      <c r="A14" s="12"/>
      <c r="B14" s="54"/>
      <c r="C14" s="157">
        <f t="shared" si="2"/>
        <v>0</v>
      </c>
      <c r="D14" s="201"/>
      <c r="E14" s="164"/>
      <c r="F14" s="164"/>
      <c r="G14" s="266"/>
      <c r="H14" s="201"/>
      <c r="I14" s="164"/>
      <c r="J14" s="164"/>
      <c r="K14" s="165"/>
      <c r="L14" s="378"/>
    </row>
    <row r="15" spans="1:24" ht="13.5" customHeight="1" x14ac:dyDescent="0.2">
      <c r="A15" s="14" t="s">
        <v>68</v>
      </c>
      <c r="B15" s="53"/>
      <c r="C15" s="153">
        <f t="shared" si="2"/>
        <v>1650</v>
      </c>
      <c r="D15" s="155">
        <v>1450</v>
      </c>
      <c r="E15" s="155"/>
      <c r="F15" s="155"/>
      <c r="G15" s="239"/>
      <c r="H15" s="155">
        <v>200</v>
      </c>
      <c r="I15" s="155"/>
      <c r="J15" s="155"/>
      <c r="K15" s="156"/>
      <c r="L15" s="377"/>
    </row>
    <row r="16" spans="1:24" ht="13.5" customHeight="1" x14ac:dyDescent="0.25">
      <c r="A16" s="12"/>
      <c r="B16" s="54"/>
      <c r="C16" s="157">
        <f t="shared" si="2"/>
        <v>0</v>
      </c>
      <c r="D16" s="203"/>
      <c r="E16" s="159"/>
      <c r="F16" s="159"/>
      <c r="G16" s="195"/>
      <c r="H16" s="203"/>
      <c r="I16" s="159"/>
      <c r="J16" s="159"/>
      <c r="K16" s="160"/>
      <c r="L16" s="378"/>
    </row>
    <row r="17" spans="1:12" ht="13.5" customHeight="1" x14ac:dyDescent="0.2">
      <c r="A17" s="14" t="s">
        <v>69</v>
      </c>
      <c r="B17" s="53"/>
      <c r="C17" s="153">
        <f t="shared" si="2"/>
        <v>1600</v>
      </c>
      <c r="D17" s="162">
        <v>1500</v>
      </c>
      <c r="E17" s="162"/>
      <c r="F17" s="162"/>
      <c r="G17" s="265"/>
      <c r="H17" s="162">
        <v>100</v>
      </c>
      <c r="I17" s="162"/>
      <c r="J17" s="162"/>
      <c r="K17" s="163"/>
      <c r="L17" s="377"/>
    </row>
    <row r="18" spans="1:12" ht="13.5" customHeight="1" x14ac:dyDescent="0.25">
      <c r="A18" s="12"/>
      <c r="B18" s="54"/>
      <c r="C18" s="157">
        <f t="shared" si="2"/>
        <v>0</v>
      </c>
      <c r="D18" s="201"/>
      <c r="E18" s="164"/>
      <c r="F18" s="164"/>
      <c r="G18" s="266"/>
      <c r="H18" s="201"/>
      <c r="I18" s="164"/>
      <c r="J18" s="164"/>
      <c r="K18" s="165"/>
      <c r="L18" s="378"/>
    </row>
    <row r="19" spans="1:12" ht="13.5" customHeight="1" x14ac:dyDescent="0.2">
      <c r="A19" s="14" t="s">
        <v>70</v>
      </c>
      <c r="B19" s="53"/>
      <c r="C19" s="153">
        <f t="shared" si="2"/>
        <v>3400</v>
      </c>
      <c r="D19" s="155">
        <v>3100</v>
      </c>
      <c r="E19" s="155"/>
      <c r="F19" s="155"/>
      <c r="G19" s="239"/>
      <c r="H19" s="155">
        <v>300</v>
      </c>
      <c r="I19" s="155"/>
      <c r="J19" s="155"/>
      <c r="K19" s="156"/>
      <c r="L19" s="377"/>
    </row>
    <row r="20" spans="1:12" ht="13.5" customHeight="1" x14ac:dyDescent="0.25">
      <c r="A20" s="12"/>
      <c r="B20" s="54"/>
      <c r="C20" s="157">
        <f t="shared" si="2"/>
        <v>0</v>
      </c>
      <c r="D20" s="203"/>
      <c r="E20" s="159"/>
      <c r="F20" s="159"/>
      <c r="G20" s="195"/>
      <c r="H20" s="203"/>
      <c r="I20" s="159"/>
      <c r="J20" s="159"/>
      <c r="K20" s="160"/>
      <c r="L20" s="378"/>
    </row>
    <row r="21" spans="1:12" ht="13.5" customHeight="1" x14ac:dyDescent="0.2">
      <c r="A21" s="14" t="s">
        <v>505</v>
      </c>
      <c r="B21" s="53"/>
      <c r="C21" s="153">
        <f t="shared" si="2"/>
        <v>3850</v>
      </c>
      <c r="D21" s="162">
        <v>3600</v>
      </c>
      <c r="E21" s="162"/>
      <c r="F21" s="162"/>
      <c r="G21" s="265"/>
      <c r="H21" s="162">
        <v>250</v>
      </c>
      <c r="I21" s="162"/>
      <c r="J21" s="162"/>
      <c r="K21" s="163"/>
      <c r="L21" s="377"/>
    </row>
    <row r="22" spans="1:12" ht="13.5" customHeight="1" x14ac:dyDescent="0.25">
      <c r="A22" s="12"/>
      <c r="B22" s="54"/>
      <c r="C22" s="157">
        <f t="shared" si="2"/>
        <v>0</v>
      </c>
      <c r="D22" s="201"/>
      <c r="E22" s="164"/>
      <c r="F22" s="164"/>
      <c r="G22" s="266"/>
      <c r="H22" s="201"/>
      <c r="I22" s="164"/>
      <c r="J22" s="164"/>
      <c r="K22" s="165"/>
      <c r="L22" s="378"/>
    </row>
    <row r="23" spans="1:12" ht="13.5" customHeight="1" x14ac:dyDescent="0.2">
      <c r="A23" s="14" t="s">
        <v>71</v>
      </c>
      <c r="B23" s="53"/>
      <c r="C23" s="153">
        <f t="shared" si="2"/>
        <v>2300</v>
      </c>
      <c r="D23" s="155">
        <v>2100</v>
      </c>
      <c r="E23" s="155"/>
      <c r="F23" s="155"/>
      <c r="G23" s="239"/>
      <c r="H23" s="155">
        <v>200</v>
      </c>
      <c r="I23" s="155"/>
      <c r="J23" s="155"/>
      <c r="K23" s="156"/>
      <c r="L23" s="377"/>
    </row>
    <row r="24" spans="1:12" ht="13.5" customHeight="1" x14ac:dyDescent="0.25">
      <c r="A24" s="12"/>
      <c r="B24" s="54"/>
      <c r="C24" s="157">
        <f t="shared" si="2"/>
        <v>0</v>
      </c>
      <c r="D24" s="203"/>
      <c r="E24" s="159"/>
      <c r="F24" s="159"/>
      <c r="G24" s="195"/>
      <c r="H24" s="203"/>
      <c r="I24" s="159"/>
      <c r="J24" s="159"/>
      <c r="K24" s="160"/>
      <c r="L24" s="378"/>
    </row>
    <row r="25" spans="1:12" ht="13.5" customHeight="1" x14ac:dyDescent="0.2">
      <c r="A25" s="14" t="s">
        <v>72</v>
      </c>
      <c r="B25" s="53"/>
      <c r="C25" s="153">
        <f t="shared" si="2"/>
        <v>2900</v>
      </c>
      <c r="D25" s="162">
        <v>2700</v>
      </c>
      <c r="E25" s="162"/>
      <c r="F25" s="162"/>
      <c r="G25" s="265"/>
      <c r="H25" s="162">
        <v>200</v>
      </c>
      <c r="I25" s="162"/>
      <c r="J25" s="162"/>
      <c r="K25" s="163"/>
      <c r="L25" s="377"/>
    </row>
    <row r="26" spans="1:12" ht="13.5" customHeight="1" x14ac:dyDescent="0.25">
      <c r="A26" s="12"/>
      <c r="B26" s="54"/>
      <c r="C26" s="167">
        <f t="shared" si="2"/>
        <v>0</v>
      </c>
      <c r="D26" s="201"/>
      <c r="E26" s="164"/>
      <c r="F26" s="164"/>
      <c r="G26" s="266"/>
      <c r="H26" s="201"/>
      <c r="I26" s="164"/>
      <c r="J26" s="164"/>
      <c r="K26" s="165"/>
      <c r="L26" s="378"/>
    </row>
    <row r="27" spans="1:12" ht="13.5" customHeight="1" x14ac:dyDescent="0.2">
      <c r="A27" s="14" t="s">
        <v>73</v>
      </c>
      <c r="B27" s="53"/>
      <c r="C27" s="153">
        <f t="shared" si="2"/>
        <v>3750</v>
      </c>
      <c r="D27" s="155">
        <v>3400</v>
      </c>
      <c r="E27" s="155"/>
      <c r="F27" s="155"/>
      <c r="G27" s="239"/>
      <c r="H27" s="155">
        <v>350</v>
      </c>
      <c r="I27" s="155"/>
      <c r="J27" s="155"/>
      <c r="K27" s="156"/>
      <c r="L27" s="377"/>
    </row>
    <row r="28" spans="1:12" ht="13.5" customHeight="1" x14ac:dyDescent="0.25">
      <c r="A28" s="7"/>
      <c r="B28" s="55"/>
      <c r="C28" s="167">
        <f t="shared" si="2"/>
        <v>0</v>
      </c>
      <c r="D28" s="203"/>
      <c r="E28" s="159"/>
      <c r="F28" s="159"/>
      <c r="G28" s="195"/>
      <c r="H28" s="203"/>
      <c r="I28" s="159"/>
      <c r="J28" s="159"/>
      <c r="K28" s="160"/>
      <c r="L28" s="378"/>
    </row>
    <row r="29" spans="1:12" ht="13.5" customHeight="1" x14ac:dyDescent="0.2">
      <c r="A29" s="14" t="s">
        <v>74</v>
      </c>
      <c r="B29" s="53"/>
      <c r="C29" s="153">
        <f t="shared" si="2"/>
        <v>2150</v>
      </c>
      <c r="D29" s="162">
        <v>2000</v>
      </c>
      <c r="E29" s="162"/>
      <c r="F29" s="162"/>
      <c r="G29" s="265"/>
      <c r="H29" s="162">
        <v>150</v>
      </c>
      <c r="I29" s="162"/>
      <c r="J29" s="162"/>
      <c r="K29" s="163"/>
      <c r="L29" s="377"/>
    </row>
    <row r="30" spans="1:12" ht="13.5" customHeight="1" x14ac:dyDescent="0.25">
      <c r="A30" s="12"/>
      <c r="B30" s="54"/>
      <c r="C30" s="167">
        <f t="shared" si="2"/>
        <v>0</v>
      </c>
      <c r="D30" s="201"/>
      <c r="E30" s="164"/>
      <c r="F30" s="164"/>
      <c r="G30" s="266"/>
      <c r="H30" s="201"/>
      <c r="I30" s="164"/>
      <c r="J30" s="164"/>
      <c r="K30" s="165"/>
      <c r="L30" s="378"/>
    </row>
    <row r="31" spans="1:12" ht="13.5" customHeight="1" x14ac:dyDescent="0.2">
      <c r="A31" s="14" t="s">
        <v>75</v>
      </c>
      <c r="B31" s="53"/>
      <c r="C31" s="153">
        <f t="shared" si="2"/>
        <v>2250</v>
      </c>
      <c r="D31" s="155">
        <v>2050</v>
      </c>
      <c r="E31" s="155"/>
      <c r="F31" s="155"/>
      <c r="G31" s="239"/>
      <c r="H31" s="155">
        <v>200</v>
      </c>
      <c r="I31" s="155"/>
      <c r="J31" s="155"/>
      <c r="K31" s="156"/>
      <c r="L31" s="377" t="s">
        <v>535</v>
      </c>
    </row>
    <row r="32" spans="1:12" ht="13.5" customHeight="1" x14ac:dyDescent="0.25">
      <c r="A32" s="12"/>
      <c r="B32" s="54"/>
      <c r="C32" s="167">
        <f t="shared" si="2"/>
        <v>0</v>
      </c>
      <c r="D32" s="203"/>
      <c r="E32" s="159"/>
      <c r="F32" s="159"/>
      <c r="G32" s="195"/>
      <c r="H32" s="203"/>
      <c r="I32" s="159"/>
      <c r="J32" s="159"/>
      <c r="K32" s="160"/>
      <c r="L32" s="378"/>
    </row>
    <row r="33" spans="1:12" ht="13.5" customHeight="1" x14ac:dyDescent="0.2">
      <c r="A33" s="14" t="s">
        <v>509</v>
      </c>
      <c r="B33" s="53"/>
      <c r="C33" s="153">
        <f t="shared" si="2"/>
        <v>3100</v>
      </c>
      <c r="D33" s="162">
        <v>2900</v>
      </c>
      <c r="E33" s="162"/>
      <c r="F33" s="162"/>
      <c r="G33" s="265"/>
      <c r="H33" s="162">
        <v>200</v>
      </c>
      <c r="I33" s="162"/>
      <c r="J33" s="162"/>
      <c r="K33" s="163"/>
      <c r="L33" s="377"/>
    </row>
    <row r="34" spans="1:12" ht="13.5" customHeight="1" x14ac:dyDescent="0.25">
      <c r="A34" s="12"/>
      <c r="B34" s="54"/>
      <c r="C34" s="167">
        <f t="shared" si="2"/>
        <v>0</v>
      </c>
      <c r="D34" s="201"/>
      <c r="E34" s="164"/>
      <c r="F34" s="164"/>
      <c r="G34" s="266"/>
      <c r="H34" s="201"/>
      <c r="I34" s="164"/>
      <c r="J34" s="164"/>
      <c r="K34" s="165"/>
      <c r="L34" s="378"/>
    </row>
    <row r="35" spans="1:12" ht="13.5" customHeight="1" x14ac:dyDescent="0.2">
      <c r="A35" s="14" t="s">
        <v>510</v>
      </c>
      <c r="B35" s="55"/>
      <c r="C35" s="153">
        <f>SUM(D35:K35)</f>
        <v>1600</v>
      </c>
      <c r="D35" s="162">
        <v>1450</v>
      </c>
      <c r="E35" s="162"/>
      <c r="F35" s="162"/>
      <c r="G35" s="265"/>
      <c r="H35" s="162">
        <v>150</v>
      </c>
      <c r="I35" s="162"/>
      <c r="J35" s="162"/>
      <c r="K35" s="163"/>
      <c r="L35" s="290"/>
    </row>
    <row r="36" spans="1:12" ht="13.5" customHeight="1" x14ac:dyDescent="0.25">
      <c r="A36" s="7"/>
      <c r="B36" s="55"/>
      <c r="C36" s="167">
        <f>SUM(D36:K36)</f>
        <v>0</v>
      </c>
      <c r="D36" s="201"/>
      <c r="E36" s="164"/>
      <c r="F36" s="164"/>
      <c r="G36" s="266"/>
      <c r="H36" s="201"/>
      <c r="I36" s="164"/>
      <c r="J36" s="164"/>
      <c r="K36" s="165"/>
      <c r="L36" s="290"/>
    </row>
    <row r="37" spans="1:12" ht="13.5" customHeight="1" x14ac:dyDescent="0.2">
      <c r="A37" s="14" t="s">
        <v>76</v>
      </c>
      <c r="B37" s="53"/>
      <c r="C37" s="153">
        <f t="shared" si="2"/>
        <v>3950</v>
      </c>
      <c r="D37" s="155"/>
      <c r="E37" s="155">
        <v>2650</v>
      </c>
      <c r="F37" s="155"/>
      <c r="G37" s="239">
        <v>950</v>
      </c>
      <c r="H37" s="155"/>
      <c r="I37" s="155">
        <v>350</v>
      </c>
      <c r="J37" s="155"/>
      <c r="K37" s="156"/>
      <c r="L37" s="377"/>
    </row>
    <row r="38" spans="1:12" ht="13.5" customHeight="1" x14ac:dyDescent="0.25">
      <c r="A38" s="12"/>
      <c r="B38" s="54"/>
      <c r="C38" s="167">
        <f t="shared" si="2"/>
        <v>0</v>
      </c>
      <c r="D38" s="159"/>
      <c r="E38" s="203"/>
      <c r="F38" s="159"/>
      <c r="G38" s="267"/>
      <c r="H38" s="159"/>
      <c r="I38" s="203"/>
      <c r="J38" s="159"/>
      <c r="K38" s="160"/>
      <c r="L38" s="378"/>
    </row>
    <row r="39" spans="1:12" ht="13.5" customHeight="1" x14ac:dyDescent="0.2">
      <c r="A39" s="14" t="s">
        <v>495</v>
      </c>
      <c r="B39" s="53"/>
      <c r="C39" s="153">
        <f t="shared" si="2"/>
        <v>1100</v>
      </c>
      <c r="D39" s="162"/>
      <c r="E39" s="162">
        <v>600</v>
      </c>
      <c r="F39" s="162"/>
      <c r="G39" s="265">
        <v>250</v>
      </c>
      <c r="H39" s="162"/>
      <c r="I39" s="162">
        <v>250</v>
      </c>
      <c r="J39" s="162"/>
      <c r="K39" s="163"/>
      <c r="L39" s="377"/>
    </row>
    <row r="40" spans="1:12" ht="13.5" customHeight="1" x14ac:dyDescent="0.25">
      <c r="A40" s="12"/>
      <c r="B40" s="54"/>
      <c r="C40" s="167">
        <f t="shared" si="2"/>
        <v>0</v>
      </c>
      <c r="D40" s="164"/>
      <c r="E40" s="201"/>
      <c r="F40" s="164"/>
      <c r="G40" s="268"/>
      <c r="H40" s="164"/>
      <c r="I40" s="201"/>
      <c r="J40" s="164"/>
      <c r="K40" s="165"/>
      <c r="L40" s="378"/>
    </row>
    <row r="41" spans="1:12" ht="13.5" customHeight="1" x14ac:dyDescent="0.2">
      <c r="A41" s="14" t="s">
        <v>77</v>
      </c>
      <c r="B41" s="53"/>
      <c r="C41" s="153">
        <f t="shared" si="2"/>
        <v>2000</v>
      </c>
      <c r="D41" s="155"/>
      <c r="E41" s="155">
        <v>1500</v>
      </c>
      <c r="F41" s="155"/>
      <c r="G41" s="239">
        <v>350</v>
      </c>
      <c r="H41" s="155"/>
      <c r="I41" s="155">
        <v>150</v>
      </c>
      <c r="J41" s="155"/>
      <c r="K41" s="156"/>
      <c r="L41" s="377"/>
    </row>
    <row r="42" spans="1:12" ht="13.5" customHeight="1" x14ac:dyDescent="0.25">
      <c r="A42" s="12"/>
      <c r="B42" s="54"/>
      <c r="C42" s="167">
        <f t="shared" si="2"/>
        <v>0</v>
      </c>
      <c r="D42" s="159"/>
      <c r="E42" s="203"/>
      <c r="F42" s="159"/>
      <c r="G42" s="267"/>
      <c r="H42" s="159"/>
      <c r="I42" s="203"/>
      <c r="J42" s="159"/>
      <c r="K42" s="160"/>
      <c r="L42" s="378"/>
    </row>
    <row r="43" spans="1:12" ht="13.5" customHeight="1" x14ac:dyDescent="0.2">
      <c r="A43" s="14" t="s">
        <v>78</v>
      </c>
      <c r="B43" s="53"/>
      <c r="C43" s="153">
        <f t="shared" ref="C43:C62" si="3">SUM(D43:K43)</f>
        <v>4450</v>
      </c>
      <c r="D43" s="162"/>
      <c r="E43" s="162">
        <v>3100</v>
      </c>
      <c r="F43" s="162"/>
      <c r="G43" s="265">
        <v>950</v>
      </c>
      <c r="H43" s="162"/>
      <c r="I43" s="162">
        <v>400</v>
      </c>
      <c r="J43" s="162"/>
      <c r="K43" s="163"/>
      <c r="L43" s="377"/>
    </row>
    <row r="44" spans="1:12" ht="13.5" customHeight="1" x14ac:dyDescent="0.25">
      <c r="A44" s="12"/>
      <c r="B44" s="54"/>
      <c r="C44" s="167">
        <f t="shared" si="3"/>
        <v>0</v>
      </c>
      <c r="D44" s="164"/>
      <c r="E44" s="201"/>
      <c r="F44" s="164"/>
      <c r="G44" s="268"/>
      <c r="H44" s="164"/>
      <c r="I44" s="201"/>
      <c r="J44" s="164"/>
      <c r="K44" s="165"/>
      <c r="L44" s="378"/>
    </row>
    <row r="45" spans="1:12" ht="13.5" customHeight="1" x14ac:dyDescent="0.2">
      <c r="A45" s="14" t="s">
        <v>79</v>
      </c>
      <c r="B45" s="53"/>
      <c r="C45" s="153">
        <f t="shared" si="3"/>
        <v>5950</v>
      </c>
      <c r="D45" s="155"/>
      <c r="E45" s="155">
        <v>4250</v>
      </c>
      <c r="F45" s="155"/>
      <c r="G45" s="239">
        <v>1150</v>
      </c>
      <c r="H45" s="155"/>
      <c r="I45" s="155">
        <v>550</v>
      </c>
      <c r="J45" s="155"/>
      <c r="K45" s="156"/>
      <c r="L45" s="377"/>
    </row>
    <row r="46" spans="1:12" ht="13.5" customHeight="1" x14ac:dyDescent="0.25">
      <c r="A46" s="12"/>
      <c r="B46" s="54"/>
      <c r="C46" s="167">
        <f t="shared" si="3"/>
        <v>0</v>
      </c>
      <c r="D46" s="159"/>
      <c r="E46" s="203"/>
      <c r="F46" s="159"/>
      <c r="G46" s="267"/>
      <c r="H46" s="159"/>
      <c r="I46" s="203"/>
      <c r="J46" s="159"/>
      <c r="K46" s="160"/>
      <c r="L46" s="378"/>
    </row>
    <row r="47" spans="1:12" ht="13.5" customHeight="1" x14ac:dyDescent="0.2">
      <c r="A47" s="14" t="s">
        <v>80</v>
      </c>
      <c r="B47" s="53"/>
      <c r="C47" s="153">
        <f t="shared" si="3"/>
        <v>3300</v>
      </c>
      <c r="D47" s="162"/>
      <c r="E47" s="162">
        <v>2600</v>
      </c>
      <c r="F47" s="162"/>
      <c r="G47" s="265">
        <v>700</v>
      </c>
      <c r="H47" s="162"/>
      <c r="I47" s="162"/>
      <c r="J47" s="162"/>
      <c r="K47" s="163"/>
      <c r="L47" s="377"/>
    </row>
    <row r="48" spans="1:12" ht="13.5" customHeight="1" x14ac:dyDescent="0.25">
      <c r="A48" s="7"/>
      <c r="B48" s="55"/>
      <c r="C48" s="167">
        <f t="shared" si="3"/>
        <v>0</v>
      </c>
      <c r="D48" s="164"/>
      <c r="E48" s="201"/>
      <c r="F48" s="164"/>
      <c r="G48" s="268"/>
      <c r="H48" s="164"/>
      <c r="I48" s="164"/>
      <c r="J48" s="164"/>
      <c r="K48" s="165"/>
      <c r="L48" s="378"/>
    </row>
    <row r="49" spans="1:24" ht="13.5" customHeight="1" x14ac:dyDescent="0.2">
      <c r="A49" s="14" t="s">
        <v>81</v>
      </c>
      <c r="B49" s="53"/>
      <c r="C49" s="153">
        <f t="shared" si="3"/>
        <v>3850</v>
      </c>
      <c r="D49" s="155"/>
      <c r="E49" s="155">
        <v>2800</v>
      </c>
      <c r="F49" s="155"/>
      <c r="G49" s="239">
        <v>850</v>
      </c>
      <c r="H49" s="155"/>
      <c r="I49" s="155">
        <v>200</v>
      </c>
      <c r="J49" s="155"/>
      <c r="K49" s="156"/>
      <c r="L49" s="377"/>
    </row>
    <row r="50" spans="1:24" ht="13.5" customHeight="1" x14ac:dyDescent="0.25">
      <c r="A50" s="12"/>
      <c r="B50" s="54"/>
      <c r="C50" s="167">
        <f t="shared" si="3"/>
        <v>0</v>
      </c>
      <c r="D50" s="159"/>
      <c r="E50" s="203"/>
      <c r="F50" s="159"/>
      <c r="G50" s="267"/>
      <c r="H50" s="159"/>
      <c r="I50" s="203"/>
      <c r="J50" s="159"/>
      <c r="K50" s="160"/>
      <c r="L50" s="378"/>
    </row>
    <row r="51" spans="1:24" ht="13.5" customHeight="1" x14ac:dyDescent="0.2">
      <c r="A51" s="14" t="s">
        <v>82</v>
      </c>
      <c r="B51" s="53"/>
      <c r="C51" s="153">
        <f t="shared" si="3"/>
        <v>4350</v>
      </c>
      <c r="D51" s="155"/>
      <c r="E51" s="155">
        <v>3400</v>
      </c>
      <c r="F51" s="155"/>
      <c r="G51" s="239">
        <v>650</v>
      </c>
      <c r="H51" s="155"/>
      <c r="I51" s="155">
        <v>300</v>
      </c>
      <c r="J51" s="155"/>
      <c r="K51" s="156"/>
      <c r="L51" s="377"/>
    </row>
    <row r="52" spans="1:24" ht="13.5" customHeight="1" x14ac:dyDescent="0.25">
      <c r="A52" s="12"/>
      <c r="B52" s="54"/>
      <c r="C52" s="167">
        <f t="shared" si="3"/>
        <v>0</v>
      </c>
      <c r="D52" s="159"/>
      <c r="E52" s="203"/>
      <c r="F52" s="159"/>
      <c r="G52" s="267"/>
      <c r="H52" s="159"/>
      <c r="I52" s="203"/>
      <c r="J52" s="159"/>
      <c r="K52" s="160"/>
      <c r="L52" s="378"/>
    </row>
    <row r="53" spans="1:24" ht="13.5" customHeight="1" x14ac:dyDescent="0.2">
      <c r="A53" s="14" t="s">
        <v>482</v>
      </c>
      <c r="B53" s="53"/>
      <c r="C53" s="153">
        <f t="shared" si="3"/>
        <v>2450</v>
      </c>
      <c r="D53" s="162"/>
      <c r="E53" s="162">
        <v>300</v>
      </c>
      <c r="F53" s="162">
        <v>2100</v>
      </c>
      <c r="G53" s="265"/>
      <c r="H53" s="162"/>
      <c r="I53" s="162"/>
      <c r="J53" s="162">
        <v>50</v>
      </c>
      <c r="K53" s="163"/>
      <c r="L53" s="377" t="s">
        <v>578</v>
      </c>
    </row>
    <row r="54" spans="1:24" ht="13.5" customHeight="1" x14ac:dyDescent="0.25">
      <c r="A54" s="12"/>
      <c r="B54" s="54"/>
      <c r="C54" s="167">
        <f t="shared" si="3"/>
        <v>0</v>
      </c>
      <c r="D54" s="164"/>
      <c r="E54" s="201"/>
      <c r="F54" s="201"/>
      <c r="G54" s="266"/>
      <c r="H54" s="164"/>
      <c r="I54" s="164"/>
      <c r="J54" s="203"/>
      <c r="K54" s="165"/>
      <c r="L54" s="378"/>
    </row>
    <row r="55" spans="1:24" ht="13.5" customHeight="1" x14ac:dyDescent="0.2">
      <c r="A55" s="14" t="s">
        <v>386</v>
      </c>
      <c r="B55" s="53"/>
      <c r="C55" s="153">
        <f t="shared" si="3"/>
        <v>1650</v>
      </c>
      <c r="D55" s="155"/>
      <c r="E55" s="155">
        <v>200</v>
      </c>
      <c r="F55" s="155">
        <v>1350</v>
      </c>
      <c r="G55" s="239"/>
      <c r="H55" s="155"/>
      <c r="I55" s="155"/>
      <c r="J55" s="155">
        <v>100</v>
      </c>
      <c r="K55" s="156"/>
      <c r="L55" s="377"/>
    </row>
    <row r="56" spans="1:24" ht="13.5" customHeight="1" x14ac:dyDescent="0.25">
      <c r="A56" s="12"/>
      <c r="B56" s="54"/>
      <c r="C56" s="167">
        <f t="shared" si="3"/>
        <v>0</v>
      </c>
      <c r="D56" s="159"/>
      <c r="E56" s="203"/>
      <c r="F56" s="203"/>
      <c r="G56" s="195"/>
      <c r="H56" s="159"/>
      <c r="I56" s="159"/>
      <c r="J56" s="203"/>
      <c r="K56" s="160"/>
      <c r="L56" s="378"/>
    </row>
    <row r="57" spans="1:24" ht="13.5" customHeight="1" x14ac:dyDescent="0.2">
      <c r="A57" s="14" t="s">
        <v>387</v>
      </c>
      <c r="B57" s="53"/>
      <c r="C57" s="153">
        <f t="shared" si="3"/>
        <v>2750</v>
      </c>
      <c r="D57" s="162"/>
      <c r="E57" s="162">
        <v>300</v>
      </c>
      <c r="F57" s="162">
        <v>2050</v>
      </c>
      <c r="G57" s="265"/>
      <c r="H57" s="162"/>
      <c r="I57" s="162">
        <v>250</v>
      </c>
      <c r="J57" s="162">
        <v>100</v>
      </c>
      <c r="K57" s="163">
        <v>50</v>
      </c>
      <c r="L57" s="377" t="s">
        <v>583</v>
      </c>
    </row>
    <row r="58" spans="1:24" ht="13.5" customHeight="1" x14ac:dyDescent="0.25">
      <c r="A58" s="12"/>
      <c r="B58" s="54"/>
      <c r="C58" s="167">
        <f t="shared" si="3"/>
        <v>0</v>
      </c>
      <c r="D58" s="164"/>
      <c r="E58" s="201"/>
      <c r="F58" s="201"/>
      <c r="G58" s="266"/>
      <c r="H58" s="164"/>
      <c r="I58" s="201"/>
      <c r="J58" s="201"/>
      <c r="K58" s="204"/>
      <c r="L58" s="378"/>
    </row>
    <row r="59" spans="1:24" ht="13.5" customHeight="1" x14ac:dyDescent="0.2">
      <c r="A59" s="14" t="s">
        <v>443</v>
      </c>
      <c r="B59" s="53"/>
      <c r="C59" s="169">
        <f t="shared" si="3"/>
        <v>2050</v>
      </c>
      <c r="D59" s="155"/>
      <c r="E59" s="155">
        <v>400</v>
      </c>
      <c r="F59" s="155">
        <v>1650</v>
      </c>
      <c r="G59" s="239"/>
      <c r="H59" s="155"/>
      <c r="I59" s="155"/>
      <c r="J59" s="155"/>
      <c r="K59" s="156"/>
      <c r="L59" s="377"/>
    </row>
    <row r="60" spans="1:24" ht="13.5" customHeight="1" x14ac:dyDescent="0.25">
      <c r="A60" s="12"/>
      <c r="B60" s="54"/>
      <c r="C60" s="167">
        <f t="shared" si="3"/>
        <v>0</v>
      </c>
      <c r="D60" s="159"/>
      <c r="E60" s="203"/>
      <c r="F60" s="203"/>
      <c r="G60" s="195"/>
      <c r="H60" s="159"/>
      <c r="I60" s="159"/>
      <c r="J60" s="159"/>
      <c r="K60" s="160"/>
      <c r="L60" s="378"/>
    </row>
    <row r="61" spans="1:24" ht="13.5" customHeight="1" x14ac:dyDescent="0.2">
      <c r="A61" s="14" t="s">
        <v>559</v>
      </c>
      <c r="B61" s="53"/>
      <c r="C61" s="169">
        <f t="shared" si="3"/>
        <v>750</v>
      </c>
      <c r="D61" s="162"/>
      <c r="E61" s="162"/>
      <c r="F61" s="162"/>
      <c r="G61" s="265"/>
      <c r="H61" s="162"/>
      <c r="I61" s="162"/>
      <c r="J61" s="162">
        <v>500</v>
      </c>
      <c r="K61" s="163">
        <v>250</v>
      </c>
      <c r="L61" s="377"/>
    </row>
    <row r="62" spans="1:24" ht="13.5" customHeight="1" x14ac:dyDescent="0.25">
      <c r="A62" s="12"/>
      <c r="B62" s="54"/>
      <c r="C62" s="167">
        <f t="shared" si="3"/>
        <v>0</v>
      </c>
      <c r="D62" s="159"/>
      <c r="E62" s="159"/>
      <c r="F62" s="159"/>
      <c r="G62" s="195"/>
      <c r="H62" s="159"/>
      <c r="I62" s="159"/>
      <c r="J62" s="203"/>
      <c r="K62" s="204"/>
      <c r="L62" s="378"/>
    </row>
    <row r="63" spans="1:24" ht="16.5" customHeight="1" x14ac:dyDescent="0.15">
      <c r="A63" s="442" t="s">
        <v>0</v>
      </c>
      <c r="B63" s="442"/>
      <c r="C63" s="238" t="str">
        <f>市郡別合計!$B$1</f>
        <v>Ver1.0</v>
      </c>
      <c r="D63" s="433" t="s">
        <v>375</v>
      </c>
      <c r="E63" s="433"/>
      <c r="F63" s="433"/>
      <c r="G63" s="433"/>
      <c r="H63" s="433"/>
      <c r="I63" s="433"/>
      <c r="J63" s="433"/>
      <c r="K63" s="465" t="str">
        <f>市郡別合計!$I$1</f>
        <v>2019/11/15 改定部数</v>
      </c>
      <c r="L63" s="465"/>
    </row>
    <row r="64" spans="1:24" s="47" customFormat="1" ht="13.5" customHeight="1" x14ac:dyDescent="0.15">
      <c r="A64" s="403" t="s">
        <v>279</v>
      </c>
      <c r="B64" s="404"/>
      <c r="C64" s="404"/>
      <c r="D64" s="405"/>
      <c r="E64" s="370" t="s">
        <v>274</v>
      </c>
      <c r="F64" s="371"/>
      <c r="G64" s="371"/>
      <c r="H64" s="372"/>
      <c r="I64" s="379" t="s">
        <v>306</v>
      </c>
      <c r="J64" s="380"/>
      <c r="K64" s="381"/>
      <c r="L64" s="231" t="s">
        <v>278</v>
      </c>
      <c r="N64" s="83"/>
      <c r="O64" s="83"/>
      <c r="P64" s="83"/>
      <c r="Q64" s="83"/>
      <c r="R64" s="83"/>
      <c r="S64" s="83"/>
      <c r="T64" s="83"/>
      <c r="U64" s="83"/>
      <c r="V64" s="83"/>
      <c r="W64" s="83"/>
      <c r="X64" s="83"/>
    </row>
    <row r="65" spans="1:24" s="47" customFormat="1" ht="13.5" customHeight="1" x14ac:dyDescent="0.15">
      <c r="A65" s="397">
        <f>市郡別合計!$A$3</f>
        <v>0</v>
      </c>
      <c r="B65" s="398"/>
      <c r="C65" s="398"/>
      <c r="D65" s="399"/>
      <c r="E65" s="446">
        <f>市郡別合計!$C$3</f>
        <v>0</v>
      </c>
      <c r="F65" s="447"/>
      <c r="G65" s="447"/>
      <c r="H65" s="448"/>
      <c r="I65" s="382">
        <f>市郡別合計!$F$3</f>
        <v>0</v>
      </c>
      <c r="J65" s="383"/>
      <c r="K65" s="384"/>
      <c r="L65" s="410">
        <f>市郡別合計!$I$3</f>
        <v>0</v>
      </c>
      <c r="N65" s="83"/>
      <c r="O65" s="83"/>
      <c r="P65" s="83"/>
      <c r="Q65" s="83"/>
      <c r="R65" s="83"/>
      <c r="S65" s="83"/>
      <c r="T65" s="83"/>
      <c r="U65" s="83"/>
      <c r="V65" s="83"/>
      <c r="W65" s="83"/>
      <c r="X65" s="83"/>
    </row>
    <row r="66" spans="1:24" s="47" customFormat="1" ht="13.5" customHeight="1" x14ac:dyDescent="0.15">
      <c r="A66" s="400"/>
      <c r="B66" s="401"/>
      <c r="C66" s="401"/>
      <c r="D66" s="402"/>
      <c r="E66" s="449"/>
      <c r="F66" s="450"/>
      <c r="G66" s="450"/>
      <c r="H66" s="451"/>
      <c r="I66" s="385"/>
      <c r="J66" s="386"/>
      <c r="K66" s="387"/>
      <c r="L66" s="411"/>
      <c r="N66" s="83"/>
      <c r="O66" s="83"/>
      <c r="P66" s="83"/>
      <c r="Q66" s="83"/>
      <c r="R66" s="83"/>
      <c r="S66" s="83"/>
      <c r="T66" s="83"/>
      <c r="U66" s="83"/>
      <c r="V66" s="83"/>
      <c r="W66" s="83"/>
      <c r="X66" s="83"/>
    </row>
    <row r="67" spans="1:24" s="47" customFormat="1" ht="13.5" customHeight="1" x14ac:dyDescent="0.15">
      <c r="A67" s="443" t="s">
        <v>280</v>
      </c>
      <c r="B67" s="444"/>
      <c r="C67" s="444"/>
      <c r="D67" s="444"/>
      <c r="E67" s="445"/>
      <c r="F67" s="388" t="s">
        <v>290</v>
      </c>
      <c r="G67" s="389"/>
      <c r="H67" s="389"/>
      <c r="I67" s="389"/>
      <c r="J67" s="390"/>
      <c r="K67" s="16" t="s">
        <v>276</v>
      </c>
      <c r="L67" s="218" t="s">
        <v>277</v>
      </c>
      <c r="N67" s="83"/>
      <c r="O67" s="83"/>
      <c r="P67" s="83"/>
      <c r="Q67" s="83"/>
      <c r="R67" s="83"/>
      <c r="S67" s="83"/>
      <c r="T67" s="83"/>
      <c r="U67" s="83"/>
      <c r="V67" s="83"/>
      <c r="W67" s="83"/>
      <c r="X67" s="83"/>
    </row>
    <row r="68" spans="1:24" s="47" customFormat="1" ht="13.5" customHeight="1" x14ac:dyDescent="0.15">
      <c r="A68" s="391">
        <f>市郡別合計!$A$6</f>
        <v>0</v>
      </c>
      <c r="B68" s="392"/>
      <c r="C68" s="392"/>
      <c r="D68" s="392"/>
      <c r="E68" s="393"/>
      <c r="F68" s="434">
        <f>市郡別合計!$D$6</f>
        <v>0</v>
      </c>
      <c r="G68" s="435"/>
      <c r="H68" s="435"/>
      <c r="I68" s="435"/>
      <c r="J68" s="436"/>
      <c r="K68" s="373">
        <f>市郡別合計!$G$6</f>
        <v>0</v>
      </c>
      <c r="L68" s="375">
        <f>市郡別合計!$H$6</f>
        <v>0</v>
      </c>
      <c r="N68" s="83"/>
      <c r="O68" s="83"/>
      <c r="P68" s="83"/>
      <c r="Q68" s="83"/>
      <c r="R68" s="83"/>
      <c r="S68" s="83"/>
      <c r="T68" s="83"/>
      <c r="U68" s="83"/>
      <c r="V68" s="83"/>
      <c r="W68" s="83"/>
      <c r="X68" s="83"/>
    </row>
    <row r="69" spans="1:24" s="47" customFormat="1" ht="13.5" customHeight="1" x14ac:dyDescent="0.15">
      <c r="A69" s="394"/>
      <c r="B69" s="395"/>
      <c r="C69" s="395"/>
      <c r="D69" s="395"/>
      <c r="E69" s="396"/>
      <c r="F69" s="437"/>
      <c r="G69" s="438"/>
      <c r="H69" s="438"/>
      <c r="I69" s="438"/>
      <c r="J69" s="439"/>
      <c r="K69" s="374"/>
      <c r="L69" s="376"/>
      <c r="N69" s="83"/>
      <c r="O69" s="83"/>
      <c r="P69" s="83"/>
      <c r="Q69" s="83"/>
      <c r="R69" s="83"/>
      <c r="S69" s="83"/>
      <c r="T69" s="83"/>
      <c r="U69" s="83"/>
      <c r="V69" s="83"/>
      <c r="W69" s="83"/>
      <c r="X69" s="83"/>
    </row>
    <row r="70" spans="1:24" ht="7.5" customHeight="1" x14ac:dyDescent="0.15">
      <c r="A70" s="28"/>
      <c r="B70" s="28"/>
      <c r="C70" s="28"/>
      <c r="D70" s="87"/>
      <c r="E70" s="29"/>
      <c r="F70" s="29"/>
      <c r="G70" s="29"/>
      <c r="H70" s="50"/>
      <c r="I70" s="29"/>
      <c r="J70" s="29"/>
      <c r="K70" s="29"/>
      <c r="L70" s="29"/>
    </row>
    <row r="71" spans="1:24" ht="13.5" customHeight="1" x14ac:dyDescent="0.15">
      <c r="A71" s="440" t="s">
        <v>1</v>
      </c>
      <c r="B71" s="470"/>
      <c r="C71" s="3" t="s">
        <v>2</v>
      </c>
      <c r="D71" s="4" t="s">
        <v>4</v>
      </c>
      <c r="E71" s="4" t="s">
        <v>7</v>
      </c>
      <c r="F71" s="4" t="s">
        <v>5</v>
      </c>
      <c r="G71" s="259" t="s">
        <v>6</v>
      </c>
      <c r="H71" s="4" t="s">
        <v>3</v>
      </c>
      <c r="I71" s="4" t="s">
        <v>8</v>
      </c>
      <c r="J71" s="4" t="s">
        <v>558</v>
      </c>
      <c r="K71" s="5" t="s">
        <v>9</v>
      </c>
      <c r="L71" s="5" t="s">
        <v>474</v>
      </c>
    </row>
    <row r="72" spans="1:24" ht="13.5" customHeight="1" x14ac:dyDescent="0.2">
      <c r="A72" s="14" t="s">
        <v>83</v>
      </c>
      <c r="B72" s="53"/>
      <c r="C72" s="278">
        <f t="shared" ref="C72:C105" si="4">SUM(D72:K72)</f>
        <v>150</v>
      </c>
      <c r="D72" s="161"/>
      <c r="E72" s="162">
        <v>50</v>
      </c>
      <c r="F72" s="162">
        <v>100</v>
      </c>
      <c r="G72" s="265"/>
      <c r="H72" s="162"/>
      <c r="I72" s="162"/>
      <c r="J72" s="162"/>
      <c r="K72" s="163"/>
      <c r="L72" s="377"/>
    </row>
    <row r="73" spans="1:24" ht="13.5" customHeight="1" x14ac:dyDescent="0.25">
      <c r="A73" s="12"/>
      <c r="B73" s="54"/>
      <c r="C73" s="214">
        <f t="shared" si="4"/>
        <v>0</v>
      </c>
      <c r="D73" s="281"/>
      <c r="E73" s="201"/>
      <c r="F73" s="201"/>
      <c r="G73" s="266"/>
      <c r="H73" s="164"/>
      <c r="I73" s="164"/>
      <c r="J73" s="164"/>
      <c r="K73" s="165"/>
      <c r="L73" s="378"/>
    </row>
    <row r="74" spans="1:24" ht="13.5" customHeight="1" x14ac:dyDescent="0.2">
      <c r="A74" s="466" t="s">
        <v>292</v>
      </c>
      <c r="B74" s="467"/>
      <c r="C74" s="190">
        <f>SUM(D74:K74)</f>
        <v>70850</v>
      </c>
      <c r="D74" s="161">
        <f t="shared" ref="D74:K75" si="5">SUM(D11,D37,D39,D41,D43,D45,D47,D49,D51,D53,D55,D57,D59,D61,D72)</f>
        <v>29350</v>
      </c>
      <c r="E74" s="162">
        <f t="shared" si="5"/>
        <v>22150</v>
      </c>
      <c r="F74" s="162">
        <f t="shared" si="5"/>
        <v>7250</v>
      </c>
      <c r="G74" s="265">
        <f t="shared" si="5"/>
        <v>5850</v>
      </c>
      <c r="H74" s="155">
        <f t="shared" si="5"/>
        <v>2750</v>
      </c>
      <c r="I74" s="162">
        <f t="shared" si="5"/>
        <v>2450</v>
      </c>
      <c r="J74" s="162">
        <f t="shared" si="5"/>
        <v>750</v>
      </c>
      <c r="K74" s="163">
        <f t="shared" si="5"/>
        <v>300</v>
      </c>
      <c r="L74" s="377"/>
    </row>
    <row r="75" spans="1:24" ht="13.5" customHeight="1" x14ac:dyDescent="0.25">
      <c r="A75" s="468"/>
      <c r="B75" s="469"/>
      <c r="C75" s="279">
        <f t="shared" si="4"/>
        <v>0</v>
      </c>
      <c r="D75" s="158">
        <f t="shared" si="5"/>
        <v>0</v>
      </c>
      <c r="E75" s="159">
        <f t="shared" si="5"/>
        <v>0</v>
      </c>
      <c r="F75" s="159">
        <f t="shared" si="5"/>
        <v>0</v>
      </c>
      <c r="G75" s="195">
        <f t="shared" si="5"/>
        <v>0</v>
      </c>
      <c r="H75" s="159">
        <f t="shared" si="5"/>
        <v>0</v>
      </c>
      <c r="I75" s="159">
        <f t="shared" si="5"/>
        <v>0</v>
      </c>
      <c r="J75" s="159">
        <f t="shared" si="5"/>
        <v>0</v>
      </c>
      <c r="K75" s="160">
        <f t="shared" si="5"/>
        <v>0</v>
      </c>
      <c r="L75" s="378"/>
    </row>
    <row r="76" spans="1:24" ht="13.5" customHeight="1" x14ac:dyDescent="0.2">
      <c r="A76" s="35" t="s">
        <v>296</v>
      </c>
      <c r="B76" s="36" t="s">
        <v>293</v>
      </c>
      <c r="C76" s="181">
        <f t="shared" si="4"/>
        <v>3950</v>
      </c>
      <c r="D76" s="154">
        <v>3450</v>
      </c>
      <c r="E76" s="155"/>
      <c r="F76" s="155"/>
      <c r="G76" s="239"/>
      <c r="H76" s="155">
        <v>200</v>
      </c>
      <c r="I76" s="155">
        <v>250</v>
      </c>
      <c r="J76" s="155">
        <v>50</v>
      </c>
      <c r="K76" s="156"/>
      <c r="L76" s="377"/>
      <c r="M76"/>
    </row>
    <row r="77" spans="1:24" ht="13.5" customHeight="1" x14ac:dyDescent="0.25">
      <c r="A77" s="24"/>
      <c r="B77" s="37"/>
      <c r="C77" s="192">
        <f t="shared" si="4"/>
        <v>0</v>
      </c>
      <c r="D77" s="202"/>
      <c r="E77" s="159"/>
      <c r="F77" s="159"/>
      <c r="G77" s="195"/>
      <c r="H77" s="203"/>
      <c r="I77" s="203"/>
      <c r="J77" s="203"/>
      <c r="K77" s="160"/>
      <c r="L77" s="378"/>
    </row>
    <row r="78" spans="1:24" ht="13.5" customHeight="1" x14ac:dyDescent="0.2">
      <c r="A78" s="24"/>
      <c r="B78" s="36" t="s">
        <v>355</v>
      </c>
      <c r="C78" s="181">
        <f t="shared" si="4"/>
        <v>2900</v>
      </c>
      <c r="D78" s="161"/>
      <c r="E78" s="162">
        <v>2300</v>
      </c>
      <c r="F78" s="162">
        <v>250</v>
      </c>
      <c r="G78" s="265">
        <v>350</v>
      </c>
      <c r="H78" s="162"/>
      <c r="I78" s="162"/>
      <c r="J78" s="162"/>
      <c r="K78" s="163"/>
      <c r="L78" s="377"/>
    </row>
    <row r="79" spans="1:24" ht="13.5" customHeight="1" x14ac:dyDescent="0.25">
      <c r="A79" s="24"/>
      <c r="B79" s="37"/>
      <c r="C79" s="192">
        <f t="shared" si="4"/>
        <v>0</v>
      </c>
      <c r="D79" s="281"/>
      <c r="E79" s="201"/>
      <c r="F79" s="201"/>
      <c r="G79" s="268"/>
      <c r="H79" s="164"/>
      <c r="I79" s="164"/>
      <c r="J79" s="164"/>
      <c r="K79" s="165"/>
      <c r="L79" s="378"/>
    </row>
    <row r="80" spans="1:24" ht="13.5" customHeight="1" x14ac:dyDescent="0.2">
      <c r="A80" s="406" t="s">
        <v>294</v>
      </c>
      <c r="B80" s="407"/>
      <c r="C80" s="278">
        <f t="shared" si="4"/>
        <v>6850</v>
      </c>
      <c r="D80" s="176">
        <f t="shared" ref="D80:K81" si="6">SUM(D76,D78)</f>
        <v>3450</v>
      </c>
      <c r="E80" s="170">
        <f>SUM(E76,E78)</f>
        <v>2300</v>
      </c>
      <c r="F80" s="170">
        <f>SUM(F76,F78)</f>
        <v>250</v>
      </c>
      <c r="G80" s="269">
        <f t="shared" si="6"/>
        <v>350</v>
      </c>
      <c r="H80" s="170">
        <f>SUM(H76,H78)</f>
        <v>200</v>
      </c>
      <c r="I80" s="170">
        <f t="shared" si="6"/>
        <v>250</v>
      </c>
      <c r="J80" s="170">
        <f>SUM(J76,J78)</f>
        <v>50</v>
      </c>
      <c r="K80" s="171">
        <f t="shared" si="6"/>
        <v>0</v>
      </c>
      <c r="L80" s="377"/>
    </row>
    <row r="81" spans="1:13" ht="13.5" customHeight="1" x14ac:dyDescent="0.25">
      <c r="A81" s="408"/>
      <c r="B81" s="409"/>
      <c r="C81" s="214">
        <f t="shared" si="4"/>
        <v>0</v>
      </c>
      <c r="D81" s="282">
        <f>SUM(D77,D79)</f>
        <v>0</v>
      </c>
      <c r="E81" s="173">
        <f>SUM(E77,E79)</f>
        <v>0</v>
      </c>
      <c r="F81" s="173">
        <f t="shared" si="6"/>
        <v>0</v>
      </c>
      <c r="G81" s="270">
        <f t="shared" si="6"/>
        <v>0</v>
      </c>
      <c r="H81" s="173">
        <f>SUM(H77,H79)</f>
        <v>0</v>
      </c>
      <c r="I81" s="173">
        <f t="shared" si="6"/>
        <v>0</v>
      </c>
      <c r="J81" s="173">
        <f>SUM(J77,J79)</f>
        <v>0</v>
      </c>
      <c r="K81" s="174">
        <f t="shared" si="6"/>
        <v>0</v>
      </c>
      <c r="L81" s="378"/>
    </row>
    <row r="82" spans="1:13" ht="13.5" customHeight="1" x14ac:dyDescent="0.2">
      <c r="A82" s="22" t="s">
        <v>295</v>
      </c>
      <c r="B82" s="418" t="s">
        <v>489</v>
      </c>
      <c r="C82" s="278">
        <f t="shared" si="4"/>
        <v>4400</v>
      </c>
      <c r="D82" s="161">
        <v>3900</v>
      </c>
      <c r="E82" s="162"/>
      <c r="F82" s="162"/>
      <c r="G82" s="265"/>
      <c r="H82" s="162">
        <v>150</v>
      </c>
      <c r="I82" s="162">
        <v>250</v>
      </c>
      <c r="J82" s="162">
        <v>50</v>
      </c>
      <c r="K82" s="163">
        <v>50</v>
      </c>
      <c r="L82" s="377"/>
      <c r="M82"/>
    </row>
    <row r="83" spans="1:13" ht="13.5" customHeight="1" x14ac:dyDescent="0.25">
      <c r="A83" s="17"/>
      <c r="B83" s="475"/>
      <c r="C83" s="214">
        <f t="shared" si="4"/>
        <v>0</v>
      </c>
      <c r="D83" s="283"/>
      <c r="E83" s="164"/>
      <c r="F83" s="164"/>
      <c r="G83" s="266"/>
      <c r="H83" s="201"/>
      <c r="I83" s="201"/>
      <c r="J83" s="201"/>
      <c r="K83" s="204"/>
      <c r="L83" s="378"/>
    </row>
    <row r="84" spans="1:13" ht="13.5" customHeight="1" x14ac:dyDescent="0.2">
      <c r="A84" s="17"/>
      <c r="B84" s="67" t="s">
        <v>488</v>
      </c>
      <c r="C84" s="278">
        <f t="shared" si="4"/>
        <v>3100</v>
      </c>
      <c r="D84" s="154"/>
      <c r="E84" s="155">
        <v>2300</v>
      </c>
      <c r="F84" s="155"/>
      <c r="G84" s="239">
        <v>800</v>
      </c>
      <c r="H84" s="155"/>
      <c r="I84" s="155"/>
      <c r="J84" s="155"/>
      <c r="K84" s="156"/>
      <c r="L84" s="377"/>
      <c r="M84"/>
    </row>
    <row r="85" spans="1:13" ht="13.5" customHeight="1" x14ac:dyDescent="0.25">
      <c r="A85" s="17"/>
      <c r="B85" s="54"/>
      <c r="C85" s="214">
        <f t="shared" si="4"/>
        <v>0</v>
      </c>
      <c r="D85" s="158"/>
      <c r="E85" s="203"/>
      <c r="F85" s="159"/>
      <c r="G85" s="267"/>
      <c r="H85" s="159"/>
      <c r="I85" s="159"/>
      <c r="J85" s="159"/>
      <c r="K85" s="160"/>
      <c r="L85" s="378"/>
    </row>
    <row r="86" spans="1:13" ht="13.5" customHeight="1" x14ac:dyDescent="0.2">
      <c r="A86" s="406" t="s">
        <v>297</v>
      </c>
      <c r="B86" s="407"/>
      <c r="C86" s="181">
        <f t="shared" si="4"/>
        <v>7500</v>
      </c>
      <c r="D86" s="161">
        <f t="shared" ref="D86:I86" si="7">SUM(D82,D84)</f>
        <v>3900</v>
      </c>
      <c r="E86" s="175">
        <f>SUM(E82,E84)</f>
        <v>2300</v>
      </c>
      <c r="F86" s="175">
        <f t="shared" si="7"/>
        <v>0</v>
      </c>
      <c r="G86" s="271">
        <f t="shared" si="7"/>
        <v>800</v>
      </c>
      <c r="H86" s="162">
        <f>SUM(H82,H84)</f>
        <v>150</v>
      </c>
      <c r="I86" s="175">
        <f t="shared" si="7"/>
        <v>250</v>
      </c>
      <c r="J86" s="175">
        <f>SUM(J82,J84)</f>
        <v>50</v>
      </c>
      <c r="K86" s="175">
        <f>SUM(K82,K84)</f>
        <v>50</v>
      </c>
      <c r="L86" s="377"/>
      <c r="M86"/>
    </row>
    <row r="87" spans="1:13" ht="13.5" customHeight="1" x14ac:dyDescent="0.25">
      <c r="A87" s="408"/>
      <c r="B87" s="409"/>
      <c r="C87" s="214">
        <f t="shared" si="4"/>
        <v>0</v>
      </c>
      <c r="D87" s="282">
        <f t="shared" ref="D87:K87" si="8">SUM(D83,D85)</f>
        <v>0</v>
      </c>
      <c r="E87" s="172">
        <f>SUM(E83,E85)</f>
        <v>0</v>
      </c>
      <c r="F87" s="172">
        <f t="shared" si="8"/>
        <v>0</v>
      </c>
      <c r="G87" s="272">
        <f t="shared" si="8"/>
        <v>0</v>
      </c>
      <c r="H87" s="173">
        <f>SUM(H83,H85)</f>
        <v>0</v>
      </c>
      <c r="I87" s="172">
        <f t="shared" si="8"/>
        <v>0</v>
      </c>
      <c r="J87" s="172">
        <f>SUM(J83,J85)</f>
        <v>0</v>
      </c>
      <c r="K87" s="172">
        <f t="shared" si="8"/>
        <v>0</v>
      </c>
      <c r="L87" s="378"/>
    </row>
    <row r="88" spans="1:13" ht="13.5" customHeight="1" x14ac:dyDescent="0.2">
      <c r="A88" s="22" t="s">
        <v>298</v>
      </c>
      <c r="B88" s="67" t="s">
        <v>299</v>
      </c>
      <c r="C88" s="278">
        <f t="shared" si="4"/>
        <v>2700</v>
      </c>
      <c r="D88" s="161">
        <v>2200</v>
      </c>
      <c r="E88" s="162"/>
      <c r="F88" s="162">
        <v>300</v>
      </c>
      <c r="G88" s="265"/>
      <c r="H88" s="162">
        <v>100</v>
      </c>
      <c r="I88" s="162">
        <v>100</v>
      </c>
      <c r="J88" s="162"/>
      <c r="K88" s="163"/>
      <c r="L88" s="377" t="s">
        <v>433</v>
      </c>
      <c r="M88"/>
    </row>
    <row r="89" spans="1:13" ht="13.5" customHeight="1" x14ac:dyDescent="0.25">
      <c r="A89" s="17"/>
      <c r="B89" s="68"/>
      <c r="C89" s="214">
        <f t="shared" si="4"/>
        <v>0</v>
      </c>
      <c r="D89" s="283"/>
      <c r="E89" s="164"/>
      <c r="F89" s="201"/>
      <c r="G89" s="266"/>
      <c r="H89" s="201"/>
      <c r="I89" s="201"/>
      <c r="J89" s="164"/>
      <c r="K89" s="165"/>
      <c r="L89" s="378"/>
    </row>
    <row r="90" spans="1:13" ht="13.5" customHeight="1" x14ac:dyDescent="0.2">
      <c r="A90" s="17"/>
      <c r="B90" s="67" t="s">
        <v>300</v>
      </c>
      <c r="C90" s="278">
        <f t="shared" si="4"/>
        <v>1200</v>
      </c>
      <c r="D90" s="154"/>
      <c r="E90" s="155">
        <v>1050</v>
      </c>
      <c r="F90" s="155"/>
      <c r="G90" s="239">
        <v>150</v>
      </c>
      <c r="H90" s="155"/>
      <c r="I90" s="155"/>
      <c r="J90" s="155"/>
      <c r="K90" s="156"/>
      <c r="L90" s="377" t="s">
        <v>434</v>
      </c>
      <c r="M90"/>
    </row>
    <row r="91" spans="1:13" ht="13.5" customHeight="1" x14ac:dyDescent="0.25">
      <c r="A91" s="17"/>
      <c r="B91" s="68"/>
      <c r="C91" s="214">
        <f t="shared" si="4"/>
        <v>0</v>
      </c>
      <c r="D91" s="158"/>
      <c r="E91" s="203"/>
      <c r="F91" s="159"/>
      <c r="G91" s="267"/>
      <c r="H91" s="159"/>
      <c r="I91" s="159"/>
      <c r="J91" s="159"/>
      <c r="K91" s="160"/>
      <c r="L91" s="378"/>
    </row>
    <row r="92" spans="1:13" ht="13.5" customHeight="1" x14ac:dyDescent="0.2">
      <c r="A92" s="406" t="s">
        <v>301</v>
      </c>
      <c r="B92" s="407"/>
      <c r="C92" s="278">
        <f t="shared" si="4"/>
        <v>3900</v>
      </c>
      <c r="D92" s="176">
        <f t="shared" ref="D92:K92" si="9">SUM(D88,D90)</f>
        <v>2200</v>
      </c>
      <c r="E92" s="170">
        <f>SUM(E88,E90)</f>
        <v>1050</v>
      </c>
      <c r="F92" s="170">
        <f t="shared" si="9"/>
        <v>300</v>
      </c>
      <c r="G92" s="269">
        <f t="shared" si="9"/>
        <v>150</v>
      </c>
      <c r="H92" s="170">
        <f>SUM(H88,H90)</f>
        <v>100</v>
      </c>
      <c r="I92" s="170">
        <f t="shared" si="9"/>
        <v>100</v>
      </c>
      <c r="J92" s="170">
        <f>SUM(J88,J90)</f>
        <v>0</v>
      </c>
      <c r="K92" s="171">
        <f t="shared" si="9"/>
        <v>0</v>
      </c>
      <c r="L92" s="377"/>
      <c r="M92"/>
    </row>
    <row r="93" spans="1:13" ht="13.5" customHeight="1" x14ac:dyDescent="0.25">
      <c r="A93" s="408"/>
      <c r="B93" s="409"/>
      <c r="C93" s="280">
        <f t="shared" si="4"/>
        <v>0</v>
      </c>
      <c r="D93" s="158">
        <f t="shared" ref="D93:K93" si="10">SUM(D89,D91)</f>
        <v>0</v>
      </c>
      <c r="E93" s="159">
        <f>SUM(E89,E91)</f>
        <v>0</v>
      </c>
      <c r="F93" s="159">
        <f t="shared" si="10"/>
        <v>0</v>
      </c>
      <c r="G93" s="195">
        <f>SUM(G89,G91)</f>
        <v>0</v>
      </c>
      <c r="H93" s="159">
        <f>SUM(H89,H91)</f>
        <v>0</v>
      </c>
      <c r="I93" s="159">
        <f t="shared" si="10"/>
        <v>0</v>
      </c>
      <c r="J93" s="159">
        <f>SUM(J89,J91)</f>
        <v>0</v>
      </c>
      <c r="K93" s="160">
        <f t="shared" si="10"/>
        <v>0</v>
      </c>
      <c r="L93" s="378"/>
    </row>
    <row r="94" spans="1:13" ht="13.5" customHeight="1" x14ac:dyDescent="0.2">
      <c r="A94" s="14" t="s">
        <v>84</v>
      </c>
      <c r="B94" s="53"/>
      <c r="C94" s="278">
        <f t="shared" si="4"/>
        <v>250</v>
      </c>
      <c r="D94" s="161">
        <v>250</v>
      </c>
      <c r="E94" s="162">
        <v>0</v>
      </c>
      <c r="F94" s="162"/>
      <c r="G94" s="265"/>
      <c r="H94" s="162"/>
      <c r="I94" s="162"/>
      <c r="J94" s="162"/>
      <c r="K94" s="163"/>
      <c r="L94" s="377"/>
      <c r="M94"/>
    </row>
    <row r="95" spans="1:13" ht="13.5" customHeight="1" x14ac:dyDescent="0.25">
      <c r="A95" s="12"/>
      <c r="B95" s="54"/>
      <c r="C95" s="214">
        <f t="shared" si="4"/>
        <v>0</v>
      </c>
      <c r="D95" s="283"/>
      <c r="E95" s="164">
        <v>0</v>
      </c>
      <c r="F95" s="164"/>
      <c r="G95" s="266"/>
      <c r="H95" s="164"/>
      <c r="I95" s="164"/>
      <c r="J95" s="164"/>
      <c r="K95" s="165"/>
      <c r="L95" s="378"/>
    </row>
    <row r="96" spans="1:13" ht="13.5" customHeight="1" x14ac:dyDescent="0.2">
      <c r="A96" s="14" t="s">
        <v>436</v>
      </c>
      <c r="B96" s="53"/>
      <c r="C96" s="278">
        <f t="shared" si="4"/>
        <v>650</v>
      </c>
      <c r="D96" s="154">
        <v>400</v>
      </c>
      <c r="E96" s="155">
        <v>150</v>
      </c>
      <c r="F96" s="155">
        <v>50</v>
      </c>
      <c r="G96" s="239">
        <v>50</v>
      </c>
      <c r="H96" s="155"/>
      <c r="I96" s="155"/>
      <c r="J96" s="155"/>
      <c r="K96" s="156"/>
      <c r="L96" s="377" t="s">
        <v>435</v>
      </c>
      <c r="M96"/>
    </row>
    <row r="97" spans="1:24" ht="13.5" customHeight="1" x14ac:dyDescent="0.25">
      <c r="A97" s="12"/>
      <c r="B97" s="54"/>
      <c r="C97" s="214">
        <f t="shared" si="4"/>
        <v>0</v>
      </c>
      <c r="D97" s="202"/>
      <c r="E97" s="203"/>
      <c r="F97" s="203"/>
      <c r="G97" s="267"/>
      <c r="H97" s="159"/>
      <c r="I97" s="159"/>
      <c r="J97" s="159"/>
      <c r="K97" s="160"/>
      <c r="L97" s="378"/>
    </row>
    <row r="98" spans="1:24" ht="13.5" customHeight="1" x14ac:dyDescent="0.2">
      <c r="A98" s="30" t="s">
        <v>484</v>
      </c>
      <c r="B98" s="36" t="s">
        <v>103</v>
      </c>
      <c r="C98" s="181">
        <f t="shared" si="4"/>
        <v>1100</v>
      </c>
      <c r="D98" s="154">
        <v>1000</v>
      </c>
      <c r="E98" s="155"/>
      <c r="F98" s="155"/>
      <c r="G98" s="239"/>
      <c r="H98" s="155">
        <v>50</v>
      </c>
      <c r="I98" s="155">
        <v>50</v>
      </c>
      <c r="J98" s="155"/>
      <c r="K98" s="156"/>
      <c r="L98" s="377" t="s">
        <v>432</v>
      </c>
      <c r="M98"/>
    </row>
    <row r="99" spans="1:24" ht="13.5" customHeight="1" x14ac:dyDescent="0.25">
      <c r="A99" s="30" t="s">
        <v>102</v>
      </c>
      <c r="B99" s="37"/>
      <c r="C99" s="192">
        <f t="shared" si="4"/>
        <v>0</v>
      </c>
      <c r="D99" s="202"/>
      <c r="E99" s="159"/>
      <c r="F99" s="159"/>
      <c r="G99" s="195"/>
      <c r="H99" s="203"/>
      <c r="I99" s="203"/>
      <c r="J99" s="159"/>
      <c r="K99" s="160"/>
      <c r="L99" s="378"/>
    </row>
    <row r="100" spans="1:24" ht="13.5" customHeight="1" x14ac:dyDescent="0.2">
      <c r="A100" s="30"/>
      <c r="B100" s="36" t="s">
        <v>512</v>
      </c>
      <c r="C100" s="181">
        <f t="shared" si="4"/>
        <v>1150</v>
      </c>
      <c r="D100" s="161"/>
      <c r="E100" s="162">
        <v>900</v>
      </c>
      <c r="F100" s="162">
        <v>100</v>
      </c>
      <c r="G100" s="265">
        <v>100</v>
      </c>
      <c r="H100" s="162"/>
      <c r="I100" s="162">
        <v>50</v>
      </c>
      <c r="J100" s="162"/>
      <c r="K100" s="163"/>
      <c r="L100" s="377" t="s">
        <v>432</v>
      </c>
      <c r="M100"/>
    </row>
    <row r="101" spans="1:24" ht="13.5" customHeight="1" x14ac:dyDescent="0.25">
      <c r="A101" s="30"/>
      <c r="B101" s="37"/>
      <c r="C101" s="192">
        <f t="shared" si="4"/>
        <v>0</v>
      </c>
      <c r="D101" s="281"/>
      <c r="E101" s="201"/>
      <c r="F101" s="201"/>
      <c r="G101" s="268"/>
      <c r="H101" s="164"/>
      <c r="I101" s="201"/>
      <c r="J101" s="164"/>
      <c r="K101" s="165"/>
      <c r="L101" s="378"/>
    </row>
    <row r="102" spans="1:24" ht="13.5" customHeight="1" x14ac:dyDescent="0.2">
      <c r="A102" s="406" t="s">
        <v>485</v>
      </c>
      <c r="B102" s="407"/>
      <c r="C102" s="278">
        <f t="shared" si="4"/>
        <v>2250</v>
      </c>
      <c r="D102" s="154">
        <f>SUM(D98)</f>
        <v>1000</v>
      </c>
      <c r="E102" s="155">
        <f>SUM(E100)</f>
        <v>900</v>
      </c>
      <c r="F102" s="155">
        <f>SUM(F100)</f>
        <v>100</v>
      </c>
      <c r="G102" s="239">
        <f>SUM(G100)</f>
        <v>100</v>
      </c>
      <c r="H102" s="155">
        <f>SUM(H98)</f>
        <v>50</v>
      </c>
      <c r="I102" s="155">
        <f>SUM(I98,I100)</f>
        <v>100</v>
      </c>
      <c r="J102" s="155">
        <v>0</v>
      </c>
      <c r="K102" s="156">
        <f>SUM(K98,K100)</f>
        <v>0</v>
      </c>
      <c r="L102" s="377"/>
      <c r="M102"/>
    </row>
    <row r="103" spans="1:24" ht="13.5" customHeight="1" x14ac:dyDescent="0.25">
      <c r="A103" s="408"/>
      <c r="B103" s="409"/>
      <c r="C103" s="214">
        <f t="shared" si="4"/>
        <v>0</v>
      </c>
      <c r="D103" s="158">
        <f>SUM(D99,D101)</f>
        <v>0</v>
      </c>
      <c r="E103" s="178">
        <f>SUM(E99,E101)</f>
        <v>0</v>
      </c>
      <c r="F103" s="178">
        <f>SUM(F99,F101)</f>
        <v>0</v>
      </c>
      <c r="G103" s="193">
        <f>SUM(G99,G101)</f>
        <v>0</v>
      </c>
      <c r="H103" s="159">
        <f>SUM(H99,H101)</f>
        <v>0</v>
      </c>
      <c r="I103" s="178">
        <f>SUM(I99,I101)</f>
        <v>0</v>
      </c>
      <c r="J103" s="178">
        <f>SUM(J99,J101)</f>
        <v>0</v>
      </c>
      <c r="K103" s="179">
        <f>SUM(K99,K101)</f>
        <v>0</v>
      </c>
      <c r="L103" s="378"/>
    </row>
    <row r="104" spans="1:24" ht="13.5" customHeight="1" x14ac:dyDescent="0.2">
      <c r="A104" s="420" t="s">
        <v>85</v>
      </c>
      <c r="B104" s="421"/>
      <c r="C104" s="278">
        <f t="shared" si="4"/>
        <v>92250</v>
      </c>
      <c r="D104" s="161">
        <f t="shared" ref="D104:K104" si="11">SUM(D96,D94,D102,D92,D86,D80,D74)</f>
        <v>40550</v>
      </c>
      <c r="E104" s="162">
        <f t="shared" si="11"/>
        <v>28850</v>
      </c>
      <c r="F104" s="162">
        <f t="shared" si="11"/>
        <v>7950</v>
      </c>
      <c r="G104" s="265">
        <f t="shared" si="11"/>
        <v>7300</v>
      </c>
      <c r="H104" s="155">
        <f t="shared" si="11"/>
        <v>3250</v>
      </c>
      <c r="I104" s="162">
        <f t="shared" si="11"/>
        <v>3150</v>
      </c>
      <c r="J104" s="162">
        <f t="shared" si="11"/>
        <v>850</v>
      </c>
      <c r="K104" s="163">
        <f t="shared" si="11"/>
        <v>350</v>
      </c>
      <c r="L104" s="220"/>
      <c r="M104"/>
    </row>
    <row r="105" spans="1:24" ht="13.5" customHeight="1" x14ac:dyDescent="0.25">
      <c r="A105" s="408"/>
      <c r="B105" s="409"/>
      <c r="C105" s="214">
        <f t="shared" si="4"/>
        <v>0</v>
      </c>
      <c r="D105" s="158">
        <f t="shared" ref="D105:I105" si="12">SUM(D97,D95,D103,D93,D87,D81,D75)</f>
        <v>0</v>
      </c>
      <c r="E105" s="159">
        <f>SUM(E97,E95,E103,E93,E87,E81,E75)</f>
        <v>0</v>
      </c>
      <c r="F105" s="159">
        <f t="shared" si="12"/>
        <v>0</v>
      </c>
      <c r="G105" s="195">
        <f t="shared" si="12"/>
        <v>0</v>
      </c>
      <c r="H105" s="159">
        <f>SUM(H97,H95,H103,H93,H87,H81,H75)</f>
        <v>0</v>
      </c>
      <c r="I105" s="159">
        <f t="shared" si="12"/>
        <v>0</v>
      </c>
      <c r="J105" s="159">
        <f>SUM(J97,J95,J103,J93,J87,J81,J75)</f>
        <v>0</v>
      </c>
      <c r="K105" s="160">
        <f>SUM(K97,K95,K103,K93,K87,K81,K75)</f>
        <v>0</v>
      </c>
      <c r="L105" s="221"/>
    </row>
    <row r="106" spans="1:24" ht="15" customHeight="1" x14ac:dyDescent="0.15">
      <c r="A106" s="442" t="s">
        <v>0</v>
      </c>
      <c r="B106" s="442"/>
      <c r="C106" s="238" t="str">
        <f>市郡別合計!$B$1</f>
        <v>Ver1.0</v>
      </c>
      <c r="D106" s="433" t="s">
        <v>389</v>
      </c>
      <c r="E106" s="433"/>
      <c r="F106" s="433"/>
      <c r="G106" s="433"/>
      <c r="H106" s="433"/>
      <c r="I106" s="433"/>
      <c r="J106" s="433"/>
      <c r="K106" s="465" t="str">
        <f>市郡別合計!$I$1</f>
        <v>2019/11/15 改定部数</v>
      </c>
      <c r="L106" s="465"/>
    </row>
    <row r="107" spans="1:24" s="47" customFormat="1" ht="12" customHeight="1" x14ac:dyDescent="0.15">
      <c r="A107" s="403" t="s">
        <v>279</v>
      </c>
      <c r="B107" s="404"/>
      <c r="C107" s="404"/>
      <c r="D107" s="405"/>
      <c r="E107" s="370" t="s">
        <v>274</v>
      </c>
      <c r="F107" s="371"/>
      <c r="G107" s="371"/>
      <c r="H107" s="372"/>
      <c r="I107" s="379" t="s">
        <v>306</v>
      </c>
      <c r="J107" s="380"/>
      <c r="K107" s="381"/>
      <c r="L107" s="231" t="s">
        <v>278</v>
      </c>
      <c r="N107" s="83"/>
      <c r="O107" s="83"/>
      <c r="P107" s="83"/>
      <c r="Q107" s="83"/>
      <c r="R107" s="83"/>
      <c r="S107" s="83"/>
      <c r="T107" s="83"/>
      <c r="U107" s="83"/>
      <c r="V107" s="83"/>
      <c r="W107" s="83"/>
      <c r="X107" s="83"/>
    </row>
    <row r="108" spans="1:24" s="47" customFormat="1" ht="13.5" customHeight="1" x14ac:dyDescent="0.15">
      <c r="A108" s="397">
        <f>市郡別合計!$A$3</f>
        <v>0</v>
      </c>
      <c r="B108" s="398"/>
      <c r="C108" s="398"/>
      <c r="D108" s="399"/>
      <c r="E108" s="446">
        <f>市郡別合計!$C$3</f>
        <v>0</v>
      </c>
      <c r="F108" s="447"/>
      <c r="G108" s="447"/>
      <c r="H108" s="448"/>
      <c r="I108" s="382">
        <f>市郡別合計!$F$3</f>
        <v>0</v>
      </c>
      <c r="J108" s="383"/>
      <c r="K108" s="384"/>
      <c r="L108" s="410">
        <f>市郡別合計!$I$3</f>
        <v>0</v>
      </c>
      <c r="N108" s="83"/>
      <c r="O108" s="83"/>
      <c r="P108" s="83"/>
      <c r="Q108" s="83"/>
      <c r="R108" s="83"/>
      <c r="S108" s="83"/>
      <c r="T108" s="83"/>
      <c r="U108" s="83"/>
      <c r="V108" s="83"/>
      <c r="W108" s="83"/>
      <c r="X108" s="83"/>
    </row>
    <row r="109" spans="1:24" s="47" customFormat="1" ht="13.5" customHeight="1" x14ac:dyDescent="0.15">
      <c r="A109" s="400"/>
      <c r="B109" s="401"/>
      <c r="C109" s="401"/>
      <c r="D109" s="402"/>
      <c r="E109" s="449"/>
      <c r="F109" s="450"/>
      <c r="G109" s="450"/>
      <c r="H109" s="451"/>
      <c r="I109" s="385"/>
      <c r="J109" s="386"/>
      <c r="K109" s="387"/>
      <c r="L109" s="411"/>
      <c r="N109" s="83"/>
      <c r="O109" s="83"/>
      <c r="P109" s="83"/>
      <c r="Q109" s="83"/>
      <c r="R109" s="83"/>
      <c r="S109" s="83"/>
      <c r="T109" s="83"/>
      <c r="U109" s="83"/>
      <c r="V109" s="83"/>
      <c r="W109" s="83"/>
      <c r="X109" s="83"/>
    </row>
    <row r="110" spans="1:24" s="47" customFormat="1" ht="12" customHeight="1" x14ac:dyDescent="0.15">
      <c r="A110" s="443" t="s">
        <v>280</v>
      </c>
      <c r="B110" s="444"/>
      <c r="C110" s="444"/>
      <c r="D110" s="444"/>
      <c r="E110" s="445"/>
      <c r="F110" s="388" t="s">
        <v>290</v>
      </c>
      <c r="G110" s="389"/>
      <c r="H110" s="389"/>
      <c r="I110" s="389"/>
      <c r="J110" s="390"/>
      <c r="K110" s="16" t="s">
        <v>276</v>
      </c>
      <c r="L110" s="218" t="s">
        <v>277</v>
      </c>
      <c r="N110" s="83"/>
      <c r="O110" s="83"/>
      <c r="P110" s="83"/>
      <c r="Q110" s="83"/>
      <c r="R110" s="83"/>
      <c r="S110" s="83"/>
      <c r="T110" s="83"/>
      <c r="U110" s="83"/>
      <c r="V110" s="83"/>
      <c r="W110" s="83"/>
      <c r="X110" s="83"/>
    </row>
    <row r="111" spans="1:24" s="47" customFormat="1" ht="13.5" customHeight="1" x14ac:dyDescent="0.15">
      <c r="A111" s="391">
        <f>市郡別合計!$A$6</f>
        <v>0</v>
      </c>
      <c r="B111" s="392"/>
      <c r="C111" s="392"/>
      <c r="D111" s="392"/>
      <c r="E111" s="393"/>
      <c r="F111" s="434">
        <f>市郡別合計!$D$6</f>
        <v>0</v>
      </c>
      <c r="G111" s="435"/>
      <c r="H111" s="435"/>
      <c r="I111" s="435"/>
      <c r="J111" s="436"/>
      <c r="K111" s="373">
        <f>市郡別合計!$G$6</f>
        <v>0</v>
      </c>
      <c r="L111" s="375">
        <f>市郡別合計!$H$6</f>
        <v>0</v>
      </c>
      <c r="N111" s="83"/>
      <c r="O111" s="83"/>
      <c r="P111" s="83"/>
      <c r="Q111" s="83"/>
      <c r="R111" s="83"/>
      <c r="S111" s="83"/>
      <c r="T111" s="83"/>
      <c r="U111" s="83"/>
      <c r="V111" s="83"/>
      <c r="W111" s="83"/>
      <c r="X111" s="83"/>
    </row>
    <row r="112" spans="1:24" s="47" customFormat="1" ht="13.5" customHeight="1" x14ac:dyDescent="0.15">
      <c r="A112" s="394"/>
      <c r="B112" s="395"/>
      <c r="C112" s="395"/>
      <c r="D112" s="395"/>
      <c r="E112" s="396"/>
      <c r="F112" s="437"/>
      <c r="G112" s="438"/>
      <c r="H112" s="438"/>
      <c r="I112" s="438"/>
      <c r="J112" s="439"/>
      <c r="K112" s="374"/>
      <c r="L112" s="376"/>
      <c r="N112" s="83"/>
      <c r="O112" s="83"/>
      <c r="P112" s="83"/>
      <c r="Q112" s="83"/>
      <c r="R112" s="83"/>
      <c r="S112" s="83"/>
      <c r="T112" s="83"/>
      <c r="U112" s="83"/>
      <c r="V112" s="83"/>
      <c r="W112" s="83"/>
      <c r="X112" s="83"/>
    </row>
    <row r="113" spans="1:12" ht="4.5" customHeight="1" x14ac:dyDescent="0.15"/>
    <row r="114" spans="1:12" ht="13.5" customHeight="1" x14ac:dyDescent="0.15">
      <c r="A114" s="440" t="s">
        <v>1</v>
      </c>
      <c r="B114" s="441"/>
      <c r="C114" s="3" t="s">
        <v>2</v>
      </c>
      <c r="D114" s="4" t="s">
        <v>4</v>
      </c>
      <c r="E114" s="4" t="s">
        <v>7</v>
      </c>
      <c r="F114" s="4" t="s">
        <v>5</v>
      </c>
      <c r="G114" s="259" t="s">
        <v>6</v>
      </c>
      <c r="H114" s="4" t="s">
        <v>3</v>
      </c>
      <c r="I114" s="4" t="s">
        <v>8</v>
      </c>
      <c r="J114" s="4" t="s">
        <v>558</v>
      </c>
      <c r="K114" s="5" t="s">
        <v>9</v>
      </c>
      <c r="L114" s="5" t="s">
        <v>474</v>
      </c>
    </row>
    <row r="115" spans="1:12" s="47" customFormat="1" ht="24.95" customHeight="1" x14ac:dyDescent="0.15">
      <c r="A115" s="414" t="s">
        <v>430</v>
      </c>
      <c r="B115" s="415"/>
      <c r="H115" s="86"/>
      <c r="L115" s="219"/>
    </row>
    <row r="116" spans="1:12" ht="13.5" customHeight="1" x14ac:dyDescent="0.2">
      <c r="A116" s="473" t="s">
        <v>383</v>
      </c>
      <c r="B116" s="36" t="s">
        <v>388</v>
      </c>
      <c r="C116" s="153">
        <f t="shared" ref="C116:C147" si="13">SUM(D116:K116)</f>
        <v>1750</v>
      </c>
      <c r="D116" s="162">
        <v>1350</v>
      </c>
      <c r="E116" s="162"/>
      <c r="F116" s="162">
        <v>250</v>
      </c>
      <c r="G116" s="265"/>
      <c r="H116" s="162">
        <v>50</v>
      </c>
      <c r="I116" s="162">
        <v>100</v>
      </c>
      <c r="J116" s="162"/>
      <c r="K116" s="163"/>
      <c r="L116" s="377" t="s">
        <v>437</v>
      </c>
    </row>
    <row r="117" spans="1:12" ht="13.5" customHeight="1" x14ac:dyDescent="0.25">
      <c r="A117" s="474"/>
      <c r="B117" s="37"/>
      <c r="C117" s="157">
        <f t="shared" si="13"/>
        <v>0</v>
      </c>
      <c r="D117" s="201"/>
      <c r="E117" s="164"/>
      <c r="F117" s="201"/>
      <c r="G117" s="266"/>
      <c r="H117" s="201"/>
      <c r="I117" s="201"/>
      <c r="J117" s="164"/>
      <c r="K117" s="165"/>
      <c r="L117" s="378"/>
    </row>
    <row r="118" spans="1:12" ht="13.5" customHeight="1" x14ac:dyDescent="0.2">
      <c r="A118" s="30"/>
      <c r="B118" s="463" t="s">
        <v>589</v>
      </c>
      <c r="C118" s="153">
        <f t="shared" si="13"/>
        <v>1100</v>
      </c>
      <c r="D118" s="155"/>
      <c r="E118" s="155">
        <v>900</v>
      </c>
      <c r="F118" s="155"/>
      <c r="G118" s="239">
        <v>200</v>
      </c>
      <c r="H118" s="155"/>
      <c r="I118" s="155"/>
      <c r="J118" s="155"/>
      <c r="K118" s="156"/>
      <c r="L118" s="377" t="s">
        <v>437</v>
      </c>
    </row>
    <row r="119" spans="1:12" ht="13.5" customHeight="1" x14ac:dyDescent="0.25">
      <c r="A119" s="31"/>
      <c r="B119" s="464"/>
      <c r="C119" s="157">
        <f t="shared" si="13"/>
        <v>0</v>
      </c>
      <c r="D119" s="159"/>
      <c r="E119" s="203"/>
      <c r="F119" s="159"/>
      <c r="G119" s="267"/>
      <c r="H119" s="159"/>
      <c r="I119" s="159"/>
      <c r="J119" s="159"/>
      <c r="K119" s="160"/>
      <c r="L119" s="378"/>
    </row>
    <row r="120" spans="1:12" ht="13.5" customHeight="1" x14ac:dyDescent="0.2">
      <c r="A120" s="31"/>
      <c r="B120" s="463" t="s">
        <v>590</v>
      </c>
      <c r="C120" s="153">
        <f t="shared" si="13"/>
        <v>400</v>
      </c>
      <c r="D120" s="162"/>
      <c r="E120" s="162">
        <v>300</v>
      </c>
      <c r="F120" s="162">
        <v>50</v>
      </c>
      <c r="G120" s="265">
        <v>50</v>
      </c>
      <c r="H120" s="162"/>
      <c r="I120" s="162"/>
      <c r="J120" s="162"/>
      <c r="K120" s="163"/>
      <c r="L120" s="377"/>
    </row>
    <row r="121" spans="1:12" ht="13.5" customHeight="1" x14ac:dyDescent="0.25">
      <c r="A121" s="30"/>
      <c r="B121" s="464"/>
      <c r="C121" s="157">
        <f t="shared" si="13"/>
        <v>0</v>
      </c>
      <c r="D121" s="164"/>
      <c r="E121" s="201"/>
      <c r="F121" s="201"/>
      <c r="G121" s="268"/>
      <c r="H121" s="164"/>
      <c r="I121" s="164"/>
      <c r="J121" s="164"/>
      <c r="K121" s="165"/>
      <c r="L121" s="378"/>
    </row>
    <row r="122" spans="1:12" ht="13.5" customHeight="1" x14ac:dyDescent="0.2">
      <c r="A122" s="30"/>
      <c r="B122" s="36" t="s">
        <v>90</v>
      </c>
      <c r="C122" s="153">
        <f t="shared" si="13"/>
        <v>550</v>
      </c>
      <c r="D122" s="155">
        <v>500</v>
      </c>
      <c r="E122" s="155"/>
      <c r="F122" s="155"/>
      <c r="G122" s="239"/>
      <c r="H122" s="155">
        <v>50</v>
      </c>
      <c r="I122" s="155"/>
      <c r="J122" s="155"/>
      <c r="K122" s="156"/>
      <c r="L122" s="377"/>
    </row>
    <row r="123" spans="1:12" ht="13.5" customHeight="1" x14ac:dyDescent="0.25">
      <c r="A123" s="30"/>
      <c r="B123" s="37" t="s">
        <v>365</v>
      </c>
      <c r="C123" s="157">
        <f t="shared" si="13"/>
        <v>0</v>
      </c>
      <c r="D123" s="203"/>
      <c r="E123" s="159"/>
      <c r="F123" s="159"/>
      <c r="G123" s="195"/>
      <c r="H123" s="203"/>
      <c r="I123" s="159"/>
      <c r="J123" s="159"/>
      <c r="K123" s="160"/>
      <c r="L123" s="378"/>
    </row>
    <row r="124" spans="1:12" ht="13.5" customHeight="1" x14ac:dyDescent="0.2">
      <c r="A124" s="406" t="s">
        <v>316</v>
      </c>
      <c r="B124" s="407"/>
      <c r="C124" s="169">
        <f t="shared" si="13"/>
        <v>3800</v>
      </c>
      <c r="D124" s="162">
        <f>SUM(D116,D118,D120,D122)</f>
        <v>1850</v>
      </c>
      <c r="E124" s="162">
        <f>SUM(E116,E118,E120,E122)</f>
        <v>1200</v>
      </c>
      <c r="F124" s="162">
        <f t="shared" ref="D124:K125" si="14">SUM(F116,F118,F120,F122)</f>
        <v>300</v>
      </c>
      <c r="G124" s="265">
        <f t="shared" si="14"/>
        <v>250</v>
      </c>
      <c r="H124" s="162">
        <f>SUM(H116,H118,H120,H122)</f>
        <v>100</v>
      </c>
      <c r="I124" s="162">
        <f t="shared" si="14"/>
        <v>100</v>
      </c>
      <c r="J124" s="162">
        <f>SUM(J116,J118,J120,J122)</f>
        <v>0</v>
      </c>
      <c r="K124" s="163">
        <f t="shared" si="14"/>
        <v>0</v>
      </c>
      <c r="L124" s="377"/>
    </row>
    <row r="125" spans="1:12" ht="13.5" customHeight="1" x14ac:dyDescent="0.25">
      <c r="A125" s="408"/>
      <c r="B125" s="409"/>
      <c r="C125" s="167">
        <f t="shared" si="13"/>
        <v>0</v>
      </c>
      <c r="D125" s="168">
        <f t="shared" si="14"/>
        <v>0</v>
      </c>
      <c r="E125" s="168">
        <f>SUM(E117,E119,E121,E123)</f>
        <v>0</v>
      </c>
      <c r="F125" s="168">
        <f t="shared" si="14"/>
        <v>0</v>
      </c>
      <c r="G125" s="194">
        <f>SUM(G117,G119,G121,G123)</f>
        <v>0</v>
      </c>
      <c r="H125" s="164">
        <f>SUM(H117,H119,H121,H123)</f>
        <v>0</v>
      </c>
      <c r="I125" s="168">
        <f t="shared" si="14"/>
        <v>0</v>
      </c>
      <c r="J125" s="168">
        <f>SUM(J117,J119,J121,J123)</f>
        <v>0</v>
      </c>
      <c r="K125" s="180">
        <f t="shared" si="14"/>
        <v>0</v>
      </c>
      <c r="L125" s="378"/>
    </row>
    <row r="126" spans="1:12" ht="13.5" customHeight="1" x14ac:dyDescent="0.2">
      <c r="A126" s="471" t="s">
        <v>384</v>
      </c>
      <c r="B126" s="36" t="s">
        <v>483</v>
      </c>
      <c r="C126" s="153">
        <f t="shared" si="13"/>
        <v>3100</v>
      </c>
      <c r="D126" s="162">
        <v>2800</v>
      </c>
      <c r="E126" s="162"/>
      <c r="F126" s="162"/>
      <c r="G126" s="265"/>
      <c r="H126" s="162">
        <v>150</v>
      </c>
      <c r="I126" s="162">
        <v>100</v>
      </c>
      <c r="J126" s="162">
        <v>50</v>
      </c>
      <c r="K126" s="163"/>
      <c r="L126" s="377"/>
    </row>
    <row r="127" spans="1:12" ht="13.5" customHeight="1" x14ac:dyDescent="0.25">
      <c r="A127" s="472"/>
      <c r="B127" s="37"/>
      <c r="C127" s="157">
        <f t="shared" si="13"/>
        <v>0</v>
      </c>
      <c r="D127" s="201"/>
      <c r="E127" s="164"/>
      <c r="F127" s="164"/>
      <c r="G127" s="266"/>
      <c r="H127" s="201"/>
      <c r="I127" s="201"/>
      <c r="J127" s="201"/>
      <c r="K127" s="165"/>
      <c r="L127" s="378"/>
    </row>
    <row r="128" spans="1:12" ht="13.5" customHeight="1" x14ac:dyDescent="0.2">
      <c r="A128" s="30"/>
      <c r="B128" s="36" t="s">
        <v>6</v>
      </c>
      <c r="C128" s="153">
        <f t="shared" si="13"/>
        <v>1250</v>
      </c>
      <c r="D128" s="155">
        <v>0</v>
      </c>
      <c r="E128" s="155">
        <v>1150</v>
      </c>
      <c r="F128" s="155"/>
      <c r="G128" s="239">
        <v>100</v>
      </c>
      <c r="H128" s="155"/>
      <c r="I128" s="155"/>
      <c r="J128" s="155"/>
      <c r="K128" s="156"/>
      <c r="L128" s="377"/>
    </row>
    <row r="129" spans="1:12" ht="13.5" customHeight="1" x14ac:dyDescent="0.25">
      <c r="A129" s="30"/>
      <c r="B129" s="37"/>
      <c r="C129" s="157">
        <f t="shared" si="13"/>
        <v>0</v>
      </c>
      <c r="D129" s="159">
        <v>0</v>
      </c>
      <c r="E129" s="203"/>
      <c r="F129" s="159"/>
      <c r="G129" s="267"/>
      <c r="H129" s="159"/>
      <c r="I129" s="159"/>
      <c r="J129" s="159"/>
      <c r="K129" s="160"/>
      <c r="L129" s="378"/>
    </row>
    <row r="130" spans="1:12" ht="13.5" customHeight="1" x14ac:dyDescent="0.2">
      <c r="A130" s="30"/>
      <c r="B130" s="36" t="s">
        <v>5</v>
      </c>
      <c r="C130" s="153">
        <f t="shared" si="13"/>
        <v>150</v>
      </c>
      <c r="D130" s="162"/>
      <c r="E130" s="162"/>
      <c r="F130" s="162">
        <v>150</v>
      </c>
      <c r="G130" s="265"/>
      <c r="H130" s="162"/>
      <c r="I130" s="162"/>
      <c r="J130" s="162"/>
      <c r="K130" s="163"/>
      <c r="L130" s="377"/>
    </row>
    <row r="131" spans="1:12" ht="13.5" customHeight="1" x14ac:dyDescent="0.25">
      <c r="A131" s="30"/>
      <c r="B131" s="37"/>
      <c r="C131" s="157">
        <f t="shared" si="13"/>
        <v>0</v>
      </c>
      <c r="D131" s="164"/>
      <c r="E131" s="164"/>
      <c r="F131" s="201"/>
      <c r="G131" s="266"/>
      <c r="H131" s="164"/>
      <c r="I131" s="164"/>
      <c r="J131" s="164"/>
      <c r="K131" s="165"/>
      <c r="L131" s="378"/>
    </row>
    <row r="132" spans="1:12" ht="13.5" customHeight="1" x14ac:dyDescent="0.2">
      <c r="A132" s="406" t="s">
        <v>317</v>
      </c>
      <c r="B132" s="407"/>
      <c r="C132" s="169">
        <f t="shared" si="13"/>
        <v>4500</v>
      </c>
      <c r="D132" s="155">
        <f t="shared" ref="D132:K133" si="15">SUM(D126,D128,D130)</f>
        <v>2800</v>
      </c>
      <c r="E132" s="155">
        <f>SUM(E126,E128,E130)</f>
        <v>1150</v>
      </c>
      <c r="F132" s="155">
        <f t="shared" si="15"/>
        <v>150</v>
      </c>
      <c r="G132" s="239">
        <f>SUM(G126,G128,G130)</f>
        <v>100</v>
      </c>
      <c r="H132" s="155">
        <f>SUM(H126,H128,H130)</f>
        <v>150</v>
      </c>
      <c r="I132" s="155">
        <f t="shared" si="15"/>
        <v>100</v>
      </c>
      <c r="J132" s="155">
        <f>SUM(J126,J128,J130)</f>
        <v>50</v>
      </c>
      <c r="K132" s="156">
        <f t="shared" si="15"/>
        <v>0</v>
      </c>
      <c r="L132" s="377"/>
    </row>
    <row r="133" spans="1:12" ht="13.5" customHeight="1" x14ac:dyDescent="0.25">
      <c r="A133" s="408"/>
      <c r="B133" s="409"/>
      <c r="C133" s="167">
        <f t="shared" si="13"/>
        <v>0</v>
      </c>
      <c r="D133" s="178">
        <f t="shared" si="15"/>
        <v>0</v>
      </c>
      <c r="E133" s="178">
        <f>SUM(E127,E129,E131)</f>
        <v>0</v>
      </c>
      <c r="F133" s="178">
        <f t="shared" si="15"/>
        <v>0</v>
      </c>
      <c r="G133" s="193">
        <f t="shared" si="15"/>
        <v>0</v>
      </c>
      <c r="H133" s="159">
        <f>SUM(H127,H129,H131)</f>
        <v>0</v>
      </c>
      <c r="I133" s="178">
        <f t="shared" si="15"/>
        <v>0</v>
      </c>
      <c r="J133" s="178">
        <f>SUM(J127,J129,J131)</f>
        <v>0</v>
      </c>
      <c r="K133" s="179">
        <f t="shared" si="15"/>
        <v>0</v>
      </c>
      <c r="L133" s="378"/>
    </row>
    <row r="134" spans="1:12" ht="13.5" customHeight="1" x14ac:dyDescent="0.2">
      <c r="A134" s="471" t="s">
        <v>385</v>
      </c>
      <c r="B134" s="36" t="s">
        <v>302</v>
      </c>
      <c r="C134" s="153">
        <f t="shared" si="13"/>
        <v>2100</v>
      </c>
      <c r="D134" s="162"/>
      <c r="E134" s="162">
        <v>1900</v>
      </c>
      <c r="F134" s="162"/>
      <c r="G134" s="265">
        <v>200</v>
      </c>
      <c r="H134" s="162"/>
      <c r="I134" s="162"/>
      <c r="J134" s="162"/>
      <c r="K134" s="163"/>
      <c r="L134" s="377"/>
    </row>
    <row r="135" spans="1:12" ht="13.5" customHeight="1" x14ac:dyDescent="0.25">
      <c r="A135" s="472"/>
      <c r="B135" s="37"/>
      <c r="C135" s="157">
        <f t="shared" si="13"/>
        <v>0</v>
      </c>
      <c r="D135" s="164"/>
      <c r="E135" s="201"/>
      <c r="F135" s="164"/>
      <c r="G135" s="268"/>
      <c r="H135" s="164"/>
      <c r="I135" s="164"/>
      <c r="J135" s="164"/>
      <c r="K135" s="165"/>
      <c r="L135" s="378"/>
    </row>
    <row r="136" spans="1:12" ht="13.5" customHeight="1" x14ac:dyDescent="0.2">
      <c r="A136" s="56"/>
      <c r="B136" s="36" t="s">
        <v>96</v>
      </c>
      <c r="C136" s="153">
        <f t="shared" si="13"/>
        <v>4350</v>
      </c>
      <c r="D136" s="155">
        <v>3800</v>
      </c>
      <c r="E136" s="155"/>
      <c r="F136" s="155">
        <v>200</v>
      </c>
      <c r="G136" s="239"/>
      <c r="H136" s="155">
        <v>150</v>
      </c>
      <c r="I136" s="155">
        <v>150</v>
      </c>
      <c r="J136" s="155">
        <v>50</v>
      </c>
      <c r="K136" s="156"/>
      <c r="L136" s="377"/>
    </row>
    <row r="137" spans="1:12" ht="13.5" customHeight="1" x14ac:dyDescent="0.25">
      <c r="A137" s="30"/>
      <c r="B137" s="37"/>
      <c r="C137" s="157">
        <f t="shared" si="13"/>
        <v>0</v>
      </c>
      <c r="D137" s="203"/>
      <c r="E137" s="159"/>
      <c r="F137" s="203"/>
      <c r="G137" s="195"/>
      <c r="H137" s="203"/>
      <c r="I137" s="203"/>
      <c r="J137" s="203"/>
      <c r="K137" s="160"/>
      <c r="L137" s="378"/>
    </row>
    <row r="138" spans="1:12" ht="13.5" customHeight="1" x14ac:dyDescent="0.2">
      <c r="A138" s="406" t="s">
        <v>318</v>
      </c>
      <c r="B138" s="407"/>
      <c r="C138" s="169">
        <f t="shared" si="13"/>
        <v>6450</v>
      </c>
      <c r="D138" s="155">
        <f t="shared" ref="D138:K138" si="16">SUM(D134,D136)</f>
        <v>3800</v>
      </c>
      <c r="E138" s="155">
        <f>SUM(E134,E136)</f>
        <v>1900</v>
      </c>
      <c r="F138" s="155">
        <f>SUM(F134,F136)</f>
        <v>200</v>
      </c>
      <c r="G138" s="239">
        <f t="shared" si="16"/>
        <v>200</v>
      </c>
      <c r="H138" s="155">
        <f>SUM(H134,H136)</f>
        <v>150</v>
      </c>
      <c r="I138" s="155">
        <f t="shared" si="16"/>
        <v>150</v>
      </c>
      <c r="J138" s="155">
        <f>SUM(J134,J136)</f>
        <v>50</v>
      </c>
      <c r="K138" s="156">
        <f t="shared" si="16"/>
        <v>0</v>
      </c>
      <c r="L138" s="377"/>
    </row>
    <row r="139" spans="1:12" ht="13.5" customHeight="1" x14ac:dyDescent="0.25">
      <c r="A139" s="408"/>
      <c r="B139" s="409"/>
      <c r="C139" s="167">
        <f t="shared" si="13"/>
        <v>0</v>
      </c>
      <c r="D139" s="178">
        <f t="shared" ref="D139:K139" si="17">SUM(D135,D137)</f>
        <v>0</v>
      </c>
      <c r="E139" s="178">
        <f>SUM(E135,E137)</f>
        <v>0</v>
      </c>
      <c r="F139" s="178">
        <f t="shared" si="17"/>
        <v>0</v>
      </c>
      <c r="G139" s="193">
        <f t="shared" si="17"/>
        <v>0</v>
      </c>
      <c r="H139" s="159">
        <f>SUM(H135,H137)</f>
        <v>0</v>
      </c>
      <c r="I139" s="178">
        <f t="shared" si="17"/>
        <v>0</v>
      </c>
      <c r="J139" s="178">
        <f>SUM(J135,J137)</f>
        <v>0</v>
      </c>
      <c r="K139" s="179">
        <f t="shared" si="17"/>
        <v>0</v>
      </c>
      <c r="L139" s="378"/>
    </row>
    <row r="140" spans="1:12" ht="13.5" customHeight="1" x14ac:dyDescent="0.2">
      <c r="A140" s="471" t="s">
        <v>335</v>
      </c>
      <c r="B140" s="36" t="s">
        <v>97</v>
      </c>
      <c r="C140" s="153">
        <f t="shared" si="13"/>
        <v>1050</v>
      </c>
      <c r="D140" s="155">
        <v>950</v>
      </c>
      <c r="E140" s="155"/>
      <c r="F140" s="155"/>
      <c r="G140" s="239"/>
      <c r="H140" s="155">
        <v>50</v>
      </c>
      <c r="I140" s="155">
        <v>50</v>
      </c>
      <c r="J140" s="155"/>
      <c r="K140" s="156"/>
      <c r="L140" s="377"/>
    </row>
    <row r="141" spans="1:12" ht="13.5" customHeight="1" x14ac:dyDescent="0.25">
      <c r="A141" s="472"/>
      <c r="B141" s="37"/>
      <c r="C141" s="157">
        <f t="shared" si="13"/>
        <v>0</v>
      </c>
      <c r="D141" s="203"/>
      <c r="E141" s="159"/>
      <c r="F141" s="159"/>
      <c r="G141" s="195"/>
      <c r="H141" s="203"/>
      <c r="I141" s="203"/>
      <c r="J141" s="159"/>
      <c r="K141" s="160"/>
      <c r="L141" s="378"/>
    </row>
    <row r="142" spans="1:12" ht="13.5" customHeight="1" x14ac:dyDescent="0.2">
      <c r="A142" s="24"/>
      <c r="B142" s="36" t="s">
        <v>93</v>
      </c>
      <c r="C142" s="153">
        <f t="shared" si="13"/>
        <v>950</v>
      </c>
      <c r="D142" s="162"/>
      <c r="E142" s="162">
        <v>850</v>
      </c>
      <c r="F142" s="162">
        <v>50</v>
      </c>
      <c r="G142" s="265">
        <v>50</v>
      </c>
      <c r="H142" s="162"/>
      <c r="I142" s="162"/>
      <c r="J142" s="162"/>
      <c r="K142" s="163"/>
      <c r="L142" s="377"/>
    </row>
    <row r="143" spans="1:12" ht="13.5" customHeight="1" x14ac:dyDescent="0.25">
      <c r="A143" s="24"/>
      <c r="B143" s="37"/>
      <c r="C143" s="157">
        <f t="shared" si="13"/>
        <v>0</v>
      </c>
      <c r="D143" s="164"/>
      <c r="E143" s="201"/>
      <c r="F143" s="201"/>
      <c r="G143" s="268"/>
      <c r="H143" s="164"/>
      <c r="I143" s="164"/>
      <c r="J143" s="164"/>
      <c r="K143" s="165"/>
      <c r="L143" s="378"/>
    </row>
    <row r="144" spans="1:12" ht="13.5" customHeight="1" x14ac:dyDescent="0.2">
      <c r="A144" s="406" t="s">
        <v>319</v>
      </c>
      <c r="B144" s="407"/>
      <c r="C144" s="169">
        <f t="shared" si="13"/>
        <v>2000</v>
      </c>
      <c r="D144" s="155">
        <f t="shared" ref="D144:K145" si="18">SUM(D140,D142)</f>
        <v>950</v>
      </c>
      <c r="E144" s="155">
        <f>SUM(E140,E142)</f>
        <v>850</v>
      </c>
      <c r="F144" s="155">
        <f t="shared" si="18"/>
        <v>50</v>
      </c>
      <c r="G144" s="239">
        <f t="shared" si="18"/>
        <v>50</v>
      </c>
      <c r="H144" s="155">
        <f>SUM(H140,H142)</f>
        <v>50</v>
      </c>
      <c r="I144" s="155">
        <f t="shared" si="18"/>
        <v>50</v>
      </c>
      <c r="J144" s="155">
        <f>SUM(J140,J142)</f>
        <v>0</v>
      </c>
      <c r="K144" s="156">
        <f t="shared" si="18"/>
        <v>0</v>
      </c>
      <c r="L144" s="377"/>
    </row>
    <row r="145" spans="1:12" ht="13.5" customHeight="1" x14ac:dyDescent="0.25">
      <c r="A145" s="408"/>
      <c r="B145" s="409"/>
      <c r="C145" s="167">
        <f t="shared" si="13"/>
        <v>0</v>
      </c>
      <c r="D145" s="178">
        <f t="shared" si="18"/>
        <v>0</v>
      </c>
      <c r="E145" s="178">
        <f>SUM(E141,E143)</f>
        <v>0</v>
      </c>
      <c r="F145" s="178">
        <f t="shared" si="18"/>
        <v>0</v>
      </c>
      <c r="G145" s="193">
        <f>SUM(G141,G143)</f>
        <v>0</v>
      </c>
      <c r="H145" s="159">
        <f>SUM(H141,H143)</f>
        <v>0</v>
      </c>
      <c r="I145" s="178">
        <f t="shared" si="18"/>
        <v>0</v>
      </c>
      <c r="J145" s="178">
        <f>SUM(J141,J143)</f>
        <v>0</v>
      </c>
      <c r="K145" s="179">
        <f t="shared" si="18"/>
        <v>0</v>
      </c>
      <c r="L145" s="378"/>
    </row>
    <row r="146" spans="1:12" ht="13.5" customHeight="1" x14ac:dyDescent="0.2">
      <c r="A146" s="420" t="s">
        <v>320</v>
      </c>
      <c r="B146" s="421"/>
      <c r="C146" s="169">
        <f t="shared" si="13"/>
        <v>16750</v>
      </c>
      <c r="D146" s="162">
        <f>SUM(D124,D132,D138,D144)</f>
        <v>9400</v>
      </c>
      <c r="E146" s="162">
        <f>SUM(E124,E132,E138,E144)</f>
        <v>5100</v>
      </c>
      <c r="F146" s="162">
        <f t="shared" ref="D146:K147" si="19">SUM(F124,F132,F138,F144)</f>
        <v>700</v>
      </c>
      <c r="G146" s="265">
        <f t="shared" si="19"/>
        <v>600</v>
      </c>
      <c r="H146" s="162">
        <f>SUM(H124,H132,H138,H144)</f>
        <v>450</v>
      </c>
      <c r="I146" s="162">
        <f t="shared" si="19"/>
        <v>400</v>
      </c>
      <c r="J146" s="162">
        <f>SUM(J124,J132,J138,J144)</f>
        <v>100</v>
      </c>
      <c r="K146" s="163">
        <f t="shared" si="19"/>
        <v>0</v>
      </c>
      <c r="L146" s="220"/>
    </row>
    <row r="147" spans="1:12" ht="13.5" customHeight="1" x14ac:dyDescent="0.25">
      <c r="A147" s="408"/>
      <c r="B147" s="409"/>
      <c r="C147" s="167">
        <f t="shared" si="13"/>
        <v>0</v>
      </c>
      <c r="D147" s="168">
        <f t="shared" si="19"/>
        <v>0</v>
      </c>
      <c r="E147" s="168">
        <f>SUM(E125,E133,E139,E145)</f>
        <v>0</v>
      </c>
      <c r="F147" s="168">
        <f t="shared" si="19"/>
        <v>0</v>
      </c>
      <c r="G147" s="194">
        <f t="shared" si="19"/>
        <v>0</v>
      </c>
      <c r="H147" s="164">
        <f>SUM(H125,H133,H139,H145)</f>
        <v>0</v>
      </c>
      <c r="I147" s="168">
        <f t="shared" si="19"/>
        <v>0</v>
      </c>
      <c r="J147" s="168">
        <f>SUM(J125,J133,J139,J145)</f>
        <v>0</v>
      </c>
      <c r="K147" s="180">
        <f t="shared" si="19"/>
        <v>0</v>
      </c>
      <c r="L147" s="221"/>
    </row>
    <row r="148" spans="1:12" s="47" customFormat="1" ht="24.95" customHeight="1" x14ac:dyDescent="0.15">
      <c r="A148" s="414" t="s">
        <v>431</v>
      </c>
      <c r="B148" s="415"/>
      <c r="C148" s="224"/>
      <c r="D148" s="224"/>
      <c r="E148" s="224"/>
      <c r="F148" s="224"/>
      <c r="G148" s="224"/>
      <c r="H148" s="86"/>
      <c r="I148" s="224"/>
      <c r="J148" s="224"/>
      <c r="K148" s="224"/>
      <c r="L148" s="219"/>
    </row>
    <row r="149" spans="1:12" ht="13.5" customHeight="1" x14ac:dyDescent="0.2">
      <c r="A149" s="35" t="s">
        <v>86</v>
      </c>
      <c r="B149" s="36" t="s">
        <v>87</v>
      </c>
      <c r="C149" s="153">
        <f t="shared" ref="C149:C168" si="20">SUM(D149:K149)</f>
        <v>2700</v>
      </c>
      <c r="D149" s="155">
        <v>2100</v>
      </c>
      <c r="E149" s="155"/>
      <c r="F149" s="155">
        <v>300</v>
      </c>
      <c r="G149" s="239"/>
      <c r="H149" s="155">
        <v>200</v>
      </c>
      <c r="I149" s="155">
        <v>100</v>
      </c>
      <c r="J149" s="155"/>
      <c r="K149" s="156"/>
      <c r="L149" s="377"/>
    </row>
    <row r="150" spans="1:12" ht="13.5" customHeight="1" x14ac:dyDescent="0.25">
      <c r="A150" s="24"/>
      <c r="B150" s="37"/>
      <c r="C150" s="157">
        <f t="shared" si="20"/>
        <v>0</v>
      </c>
      <c r="D150" s="203"/>
      <c r="E150" s="159"/>
      <c r="F150" s="203"/>
      <c r="G150" s="195"/>
      <c r="H150" s="203"/>
      <c r="I150" s="203"/>
      <c r="J150" s="159"/>
      <c r="K150" s="160"/>
      <c r="L150" s="378"/>
    </row>
    <row r="151" spans="1:12" ht="13.5" customHeight="1" x14ac:dyDescent="0.2">
      <c r="A151" s="24"/>
      <c r="B151" s="36" t="s">
        <v>88</v>
      </c>
      <c r="C151" s="153">
        <f t="shared" si="20"/>
        <v>1300</v>
      </c>
      <c r="D151" s="162"/>
      <c r="E151" s="162">
        <v>1100</v>
      </c>
      <c r="F151" s="162"/>
      <c r="G151" s="265">
        <v>150</v>
      </c>
      <c r="H151" s="162"/>
      <c r="I151" s="162"/>
      <c r="J151" s="162">
        <v>50</v>
      </c>
      <c r="K151" s="163"/>
      <c r="L151" s="377"/>
    </row>
    <row r="152" spans="1:12" ht="13.5" customHeight="1" x14ac:dyDescent="0.25">
      <c r="A152" s="24"/>
      <c r="B152" s="37"/>
      <c r="C152" s="157">
        <f t="shared" si="20"/>
        <v>0</v>
      </c>
      <c r="D152" s="164"/>
      <c r="E152" s="201"/>
      <c r="F152" s="164"/>
      <c r="G152" s="268"/>
      <c r="H152" s="164"/>
      <c r="I152" s="164"/>
      <c r="J152" s="201"/>
      <c r="K152" s="165"/>
      <c r="L152" s="378"/>
    </row>
    <row r="153" spans="1:12" ht="13.5" customHeight="1" x14ac:dyDescent="0.2">
      <c r="A153" s="406" t="s">
        <v>89</v>
      </c>
      <c r="B153" s="407"/>
      <c r="C153" s="169">
        <f t="shared" si="20"/>
        <v>4000</v>
      </c>
      <c r="D153" s="155">
        <f t="shared" ref="D153:K154" si="21">SUM(D149,D151)</f>
        <v>2100</v>
      </c>
      <c r="E153" s="155">
        <f>SUM(E149,E151)</f>
        <v>1100</v>
      </c>
      <c r="F153" s="155">
        <f t="shared" si="21"/>
        <v>300</v>
      </c>
      <c r="G153" s="239">
        <f t="shared" si="21"/>
        <v>150</v>
      </c>
      <c r="H153" s="155">
        <f>SUM(H149,H151)</f>
        <v>200</v>
      </c>
      <c r="I153" s="155">
        <f t="shared" si="21"/>
        <v>100</v>
      </c>
      <c r="J153" s="155">
        <f>SUM(J149,J151)</f>
        <v>50</v>
      </c>
      <c r="K153" s="156">
        <f t="shared" si="21"/>
        <v>0</v>
      </c>
      <c r="L153" s="377"/>
    </row>
    <row r="154" spans="1:12" ht="13.5" customHeight="1" x14ac:dyDescent="0.25">
      <c r="A154" s="408"/>
      <c r="B154" s="409"/>
      <c r="C154" s="167">
        <f t="shared" si="20"/>
        <v>0</v>
      </c>
      <c r="D154" s="178">
        <f t="shared" si="21"/>
        <v>0</v>
      </c>
      <c r="E154" s="178">
        <f>SUM(E150,E152)</f>
        <v>0</v>
      </c>
      <c r="F154" s="178">
        <f>SUM(F150,F152)</f>
        <v>0</v>
      </c>
      <c r="G154" s="193">
        <f t="shared" si="21"/>
        <v>0</v>
      </c>
      <c r="H154" s="159">
        <f>SUM(H150,H152)</f>
        <v>0</v>
      </c>
      <c r="I154" s="178">
        <f t="shared" si="21"/>
        <v>0</v>
      </c>
      <c r="J154" s="178">
        <f>SUM(J150,J152)</f>
        <v>0</v>
      </c>
      <c r="K154" s="179">
        <f t="shared" si="21"/>
        <v>0</v>
      </c>
      <c r="L154" s="378"/>
    </row>
    <row r="155" spans="1:12" ht="13.5" customHeight="1" x14ac:dyDescent="0.2">
      <c r="A155" s="30" t="s">
        <v>91</v>
      </c>
      <c r="B155" s="36" t="s">
        <v>92</v>
      </c>
      <c r="C155" s="153">
        <f t="shared" si="20"/>
        <v>2000</v>
      </c>
      <c r="D155" s="155">
        <v>1350</v>
      </c>
      <c r="E155" s="155">
        <v>450</v>
      </c>
      <c r="F155" s="155">
        <v>100</v>
      </c>
      <c r="G155" s="239">
        <v>50</v>
      </c>
      <c r="H155" s="155"/>
      <c r="I155" s="155">
        <v>50</v>
      </c>
      <c r="J155" s="155"/>
      <c r="K155" s="156"/>
      <c r="L155" s="377"/>
    </row>
    <row r="156" spans="1:12" ht="13.5" customHeight="1" x14ac:dyDescent="0.25">
      <c r="A156" s="30"/>
      <c r="B156" s="37"/>
      <c r="C156" s="157">
        <f t="shared" si="20"/>
        <v>0</v>
      </c>
      <c r="D156" s="203"/>
      <c r="E156" s="203"/>
      <c r="F156" s="203"/>
      <c r="G156" s="267"/>
      <c r="H156" s="159"/>
      <c r="I156" s="267"/>
      <c r="J156" s="159"/>
      <c r="K156" s="160"/>
      <c r="L156" s="378"/>
    </row>
    <row r="157" spans="1:12" ht="13.5" customHeight="1" x14ac:dyDescent="0.2">
      <c r="A157" s="30"/>
      <c r="B157" s="36" t="s">
        <v>93</v>
      </c>
      <c r="C157" s="153">
        <f t="shared" si="20"/>
        <v>1050</v>
      </c>
      <c r="D157" s="162">
        <v>650</v>
      </c>
      <c r="E157" s="162">
        <v>250</v>
      </c>
      <c r="F157" s="162">
        <v>50</v>
      </c>
      <c r="G157" s="265">
        <v>50</v>
      </c>
      <c r="H157" s="162">
        <v>50</v>
      </c>
      <c r="I157" s="162"/>
      <c r="J157" s="162"/>
      <c r="K157" s="163"/>
      <c r="L157" s="377"/>
    </row>
    <row r="158" spans="1:12" ht="13.5" customHeight="1" x14ac:dyDescent="0.25">
      <c r="A158" s="30"/>
      <c r="B158" s="37"/>
      <c r="C158" s="157">
        <f t="shared" si="20"/>
        <v>0</v>
      </c>
      <c r="D158" s="201"/>
      <c r="E158" s="201"/>
      <c r="F158" s="201"/>
      <c r="G158" s="268"/>
      <c r="H158" s="268"/>
      <c r="I158" s="164"/>
      <c r="J158" s="164"/>
      <c r="K158" s="165"/>
      <c r="L158" s="378"/>
    </row>
    <row r="159" spans="1:12" ht="13.5" customHeight="1" x14ac:dyDescent="0.2">
      <c r="A159" s="406" t="s">
        <v>94</v>
      </c>
      <c r="B159" s="407"/>
      <c r="C159" s="169">
        <f t="shared" si="20"/>
        <v>3050</v>
      </c>
      <c r="D159" s="155">
        <f t="shared" ref="D159:K160" si="22">SUM(D155,D157)</f>
        <v>2000</v>
      </c>
      <c r="E159" s="155">
        <f>SUM(E155,E157)</f>
        <v>700</v>
      </c>
      <c r="F159" s="155">
        <f t="shared" si="22"/>
        <v>150</v>
      </c>
      <c r="G159" s="239">
        <f t="shared" si="22"/>
        <v>100</v>
      </c>
      <c r="H159" s="155">
        <f>SUM(H155,H157)</f>
        <v>50</v>
      </c>
      <c r="I159" s="155">
        <f t="shared" si="22"/>
        <v>50</v>
      </c>
      <c r="J159" s="155">
        <f>SUM(J155,J157)</f>
        <v>0</v>
      </c>
      <c r="K159" s="156">
        <f t="shared" si="22"/>
        <v>0</v>
      </c>
      <c r="L159" s="377"/>
    </row>
    <row r="160" spans="1:12" ht="13.5" customHeight="1" x14ac:dyDescent="0.25">
      <c r="A160" s="408"/>
      <c r="B160" s="409"/>
      <c r="C160" s="167">
        <f t="shared" si="20"/>
        <v>0</v>
      </c>
      <c r="D160" s="178">
        <f t="shared" si="22"/>
        <v>0</v>
      </c>
      <c r="E160" s="178">
        <f>SUM(E156,E158)</f>
        <v>0</v>
      </c>
      <c r="F160" s="178">
        <f t="shared" si="22"/>
        <v>0</v>
      </c>
      <c r="G160" s="193">
        <f>SUM(G156,G158)</f>
        <v>0</v>
      </c>
      <c r="H160" s="159">
        <f>SUM(H156,H158)</f>
        <v>0</v>
      </c>
      <c r="I160" s="178">
        <f t="shared" si="22"/>
        <v>0</v>
      </c>
      <c r="J160" s="178">
        <f>SUM(J156,J158)</f>
        <v>0</v>
      </c>
      <c r="K160" s="179">
        <f t="shared" si="22"/>
        <v>0</v>
      </c>
      <c r="L160" s="378"/>
    </row>
    <row r="161" spans="1:12" ht="13.5" customHeight="1" x14ac:dyDescent="0.2">
      <c r="A161" s="24" t="s">
        <v>98</v>
      </c>
      <c r="B161" s="36" t="s">
        <v>99</v>
      </c>
      <c r="C161" s="153">
        <f t="shared" si="20"/>
        <v>3000</v>
      </c>
      <c r="D161" s="162">
        <v>2600</v>
      </c>
      <c r="E161" s="162"/>
      <c r="F161" s="162">
        <v>150</v>
      </c>
      <c r="G161" s="265"/>
      <c r="H161" s="162">
        <v>100</v>
      </c>
      <c r="I161" s="162">
        <v>150</v>
      </c>
      <c r="J161" s="162"/>
      <c r="K161" s="163"/>
      <c r="L161" s="377" t="s">
        <v>554</v>
      </c>
    </row>
    <row r="162" spans="1:12" ht="13.5" customHeight="1" x14ac:dyDescent="0.25">
      <c r="A162" s="24"/>
      <c r="B162" s="37"/>
      <c r="C162" s="157">
        <f t="shared" si="20"/>
        <v>0</v>
      </c>
      <c r="D162" s="201"/>
      <c r="E162" s="164"/>
      <c r="F162" s="201"/>
      <c r="G162" s="266"/>
      <c r="H162" s="201"/>
      <c r="I162" s="201"/>
      <c r="J162" s="164"/>
      <c r="K162" s="165"/>
      <c r="L162" s="378"/>
    </row>
    <row r="163" spans="1:12" ht="13.5" customHeight="1" x14ac:dyDescent="0.2">
      <c r="A163" s="30"/>
      <c r="B163" s="36" t="s">
        <v>486</v>
      </c>
      <c r="C163" s="153">
        <f t="shared" si="20"/>
        <v>2050</v>
      </c>
      <c r="D163" s="155"/>
      <c r="E163" s="155">
        <v>1850</v>
      </c>
      <c r="F163" s="155"/>
      <c r="G163" s="239">
        <v>150</v>
      </c>
      <c r="H163" s="155"/>
      <c r="I163" s="155"/>
      <c r="J163" s="155">
        <v>50</v>
      </c>
      <c r="K163" s="156"/>
      <c r="L163" s="377" t="s">
        <v>555</v>
      </c>
    </row>
    <row r="164" spans="1:12" ht="13.5" customHeight="1" x14ac:dyDescent="0.25">
      <c r="A164" s="31"/>
      <c r="B164" s="37"/>
      <c r="C164" s="157">
        <f t="shared" si="20"/>
        <v>0</v>
      </c>
      <c r="D164" s="159"/>
      <c r="E164" s="203"/>
      <c r="F164" s="159"/>
      <c r="G164" s="267"/>
      <c r="H164" s="159"/>
      <c r="I164" s="159"/>
      <c r="J164" s="203"/>
      <c r="K164" s="160"/>
      <c r="L164" s="378"/>
    </row>
    <row r="165" spans="1:12" ht="13.5" customHeight="1" x14ac:dyDescent="0.2">
      <c r="A165" s="406" t="s">
        <v>101</v>
      </c>
      <c r="B165" s="407"/>
      <c r="C165" s="169">
        <f t="shared" si="20"/>
        <v>5050</v>
      </c>
      <c r="D165" s="162">
        <f>SUM(D161,D163)</f>
        <v>2600</v>
      </c>
      <c r="E165" s="162">
        <f>SUM(E161,E163)</f>
        <v>1850</v>
      </c>
      <c r="F165" s="162">
        <f t="shared" ref="F165:K165" si="23">SUM(F161,F163)</f>
        <v>150</v>
      </c>
      <c r="G165" s="265">
        <f t="shared" si="23"/>
        <v>150</v>
      </c>
      <c r="H165" s="162">
        <f>SUM(H161,H163)</f>
        <v>100</v>
      </c>
      <c r="I165" s="162">
        <f t="shared" si="23"/>
        <v>150</v>
      </c>
      <c r="J165" s="162">
        <f>SUM(J161,J163)</f>
        <v>50</v>
      </c>
      <c r="K165" s="163">
        <f t="shared" si="23"/>
        <v>0</v>
      </c>
      <c r="L165" s="377"/>
    </row>
    <row r="166" spans="1:12" ht="13.5" customHeight="1" x14ac:dyDescent="0.25">
      <c r="A166" s="408"/>
      <c r="B166" s="409"/>
      <c r="C166" s="167">
        <f t="shared" si="20"/>
        <v>0</v>
      </c>
      <c r="D166" s="168">
        <f t="shared" ref="D166:I166" si="24">SUM(D162,D164)</f>
        <v>0</v>
      </c>
      <c r="E166" s="168">
        <f>SUM(E162,E164)</f>
        <v>0</v>
      </c>
      <c r="F166" s="168">
        <f t="shared" si="24"/>
        <v>0</v>
      </c>
      <c r="G166" s="194">
        <f>SUM(G162,G164)</f>
        <v>0</v>
      </c>
      <c r="H166" s="164">
        <f>SUM(H162,H164)</f>
        <v>0</v>
      </c>
      <c r="I166" s="168">
        <f t="shared" si="24"/>
        <v>0</v>
      </c>
      <c r="J166" s="168">
        <f>SUM(J162,J164)</f>
        <v>0</v>
      </c>
      <c r="K166" s="180">
        <f>SUM(K162,K164)</f>
        <v>0</v>
      </c>
      <c r="L166" s="378"/>
    </row>
    <row r="167" spans="1:12" ht="13.5" customHeight="1" x14ac:dyDescent="0.2">
      <c r="A167" s="420" t="s">
        <v>104</v>
      </c>
      <c r="B167" s="421"/>
      <c r="C167" s="169">
        <f t="shared" si="20"/>
        <v>12100</v>
      </c>
      <c r="D167" s="162">
        <f t="shared" ref="D167:K167" si="25">SUM(D165,D159,D153)</f>
        <v>6700</v>
      </c>
      <c r="E167" s="162">
        <f>SUM(E165,E159,E153)</f>
        <v>3650</v>
      </c>
      <c r="F167" s="162">
        <f t="shared" si="25"/>
        <v>600</v>
      </c>
      <c r="G167" s="265">
        <f t="shared" si="25"/>
        <v>400</v>
      </c>
      <c r="H167" s="162">
        <f>SUM(H165,H159,H153)</f>
        <v>350</v>
      </c>
      <c r="I167" s="162">
        <f t="shared" si="25"/>
        <v>300</v>
      </c>
      <c r="J167" s="162">
        <f>SUM(J165,J159,J153)</f>
        <v>100</v>
      </c>
      <c r="K167" s="163">
        <f t="shared" si="25"/>
        <v>0</v>
      </c>
      <c r="L167" s="220"/>
    </row>
    <row r="168" spans="1:12" ht="13.5" customHeight="1" x14ac:dyDescent="0.25">
      <c r="A168" s="408"/>
      <c r="B168" s="409"/>
      <c r="C168" s="167">
        <f t="shared" si="20"/>
        <v>0</v>
      </c>
      <c r="D168" s="168">
        <f t="shared" ref="D168:K168" si="26">SUM(D166,D160,D154)</f>
        <v>0</v>
      </c>
      <c r="E168" s="168">
        <f>SUM(E166,E160,E154)</f>
        <v>0</v>
      </c>
      <c r="F168" s="168">
        <f t="shared" si="26"/>
        <v>0</v>
      </c>
      <c r="G168" s="194">
        <f t="shared" si="26"/>
        <v>0</v>
      </c>
      <c r="H168" s="164">
        <f>SUM(H166,H160,H154)</f>
        <v>0</v>
      </c>
      <c r="I168" s="168">
        <f t="shared" si="26"/>
        <v>0</v>
      </c>
      <c r="J168" s="168">
        <f>SUM(J166,J160,J154)</f>
        <v>0</v>
      </c>
      <c r="K168" s="180">
        <f t="shared" si="26"/>
        <v>0</v>
      </c>
      <c r="L168" s="221"/>
    </row>
    <row r="169" spans="1:12" x14ac:dyDescent="0.15">
      <c r="D169" s="13"/>
    </row>
  </sheetData>
  <sheetProtection algorithmName="SHA-512" hashValue="0u4Yq5+m+T1o8mm/ZFcspFileet/fuzAHkTDjhbndStE0lpBnE1PMpquNpqDhm5BzV2sLBirh8T7GvaMC5OAbQ==" saltValue="RaNVvGLT9E5lL4HxcZibLw==" spinCount="100000" sheet="1" objects="1" scenarios="1"/>
  <mergeCells count="141">
    <mergeCell ref="L17:L18"/>
    <mergeCell ref="D106:J106"/>
    <mergeCell ref="A1:B1"/>
    <mergeCell ref="A63:B63"/>
    <mergeCell ref="L88:L89"/>
    <mergeCell ref="L90:L91"/>
    <mergeCell ref="A64:D64"/>
    <mergeCell ref="E64:H64"/>
    <mergeCell ref="A80:B81"/>
    <mergeCell ref="A86:B87"/>
    <mergeCell ref="E65:H66"/>
    <mergeCell ref="I65:K66"/>
    <mergeCell ref="D1:J1"/>
    <mergeCell ref="D63:J63"/>
    <mergeCell ref="B82:B83"/>
    <mergeCell ref="A67:E67"/>
    <mergeCell ref="F67:J67"/>
    <mergeCell ref="A68:E69"/>
    <mergeCell ref="A65:D66"/>
    <mergeCell ref="A3:D4"/>
    <mergeCell ref="E3:H4"/>
    <mergeCell ref="F6:J7"/>
    <mergeCell ref="K6:K7"/>
    <mergeCell ref="L6:L7"/>
    <mergeCell ref="A167:B168"/>
    <mergeCell ref="A124:B125"/>
    <mergeCell ref="A159:B160"/>
    <mergeCell ref="A132:B133"/>
    <mergeCell ref="A138:B139"/>
    <mergeCell ref="A126:A127"/>
    <mergeCell ref="A134:A135"/>
    <mergeCell ref="L31:L32"/>
    <mergeCell ref="A165:B166"/>
    <mergeCell ref="A153:B154"/>
    <mergeCell ref="A146:B147"/>
    <mergeCell ref="A140:A141"/>
    <mergeCell ref="L33:L34"/>
    <mergeCell ref="L37:L38"/>
    <mergeCell ref="L39:L40"/>
    <mergeCell ref="L65:L66"/>
    <mergeCell ref="L49:L50"/>
    <mergeCell ref="L51:L52"/>
    <mergeCell ref="A116:A117"/>
    <mergeCell ref="L74:L75"/>
    <mergeCell ref="L76:L77"/>
    <mergeCell ref="L78:L79"/>
    <mergeCell ref="L80:L81"/>
    <mergeCell ref="A106:B106"/>
    <mergeCell ref="K1:L1"/>
    <mergeCell ref="A74:B75"/>
    <mergeCell ref="A6:E7"/>
    <mergeCell ref="L27:L28"/>
    <mergeCell ref="A10:B10"/>
    <mergeCell ref="L11:L12"/>
    <mergeCell ref="L13:L14"/>
    <mergeCell ref="L61:L62"/>
    <mergeCell ref="K63:L63"/>
    <mergeCell ref="L29:L30"/>
    <mergeCell ref="I3:K4"/>
    <mergeCell ref="L3:L4"/>
    <mergeCell ref="A5:E5"/>
    <mergeCell ref="F5:J5"/>
    <mergeCell ref="L53:L54"/>
    <mergeCell ref="L55:L56"/>
    <mergeCell ref="L57:L58"/>
    <mergeCell ref="L59:L60"/>
    <mergeCell ref="A71:B71"/>
    <mergeCell ref="F68:J69"/>
    <mergeCell ref="K68:K69"/>
    <mergeCell ref="A2:D2"/>
    <mergeCell ref="E2:H2"/>
    <mergeCell ref="L15:L16"/>
    <mergeCell ref="I2:K2"/>
    <mergeCell ref="A115:B115"/>
    <mergeCell ref="A148:B148"/>
    <mergeCell ref="L19:L20"/>
    <mergeCell ref="L21:L22"/>
    <mergeCell ref="L23:L24"/>
    <mergeCell ref="L25:L26"/>
    <mergeCell ref="L41:L42"/>
    <mergeCell ref="L43:L44"/>
    <mergeCell ref="L45:L46"/>
    <mergeCell ref="L47:L48"/>
    <mergeCell ref="A144:B145"/>
    <mergeCell ref="A92:B93"/>
    <mergeCell ref="L122:L123"/>
    <mergeCell ref="A102:B103"/>
    <mergeCell ref="E107:H107"/>
    <mergeCell ref="A104:B105"/>
    <mergeCell ref="A111:E112"/>
    <mergeCell ref="F111:J112"/>
    <mergeCell ref="A108:D109"/>
    <mergeCell ref="E108:H109"/>
    <mergeCell ref="I108:K109"/>
    <mergeCell ref="A110:E110"/>
    <mergeCell ref="F110:J110"/>
    <mergeCell ref="K111:K112"/>
    <mergeCell ref="L111:L112"/>
    <mergeCell ref="L108:L109"/>
    <mergeCell ref="L136:L137"/>
    <mergeCell ref="L138:L139"/>
    <mergeCell ref="L124:L125"/>
    <mergeCell ref="L126:L127"/>
    <mergeCell ref="L128:L129"/>
    <mergeCell ref="L130:L131"/>
    <mergeCell ref="L118:L119"/>
    <mergeCell ref="L120:L121"/>
    <mergeCell ref="L116:L117"/>
    <mergeCell ref="L86:L87"/>
    <mergeCell ref="L82:L83"/>
    <mergeCell ref="L84:L85"/>
    <mergeCell ref="L163:L164"/>
    <mergeCell ref="L165:L166"/>
    <mergeCell ref="L151:L152"/>
    <mergeCell ref="L153:L154"/>
    <mergeCell ref="L155:L156"/>
    <mergeCell ref="L157:L158"/>
    <mergeCell ref="B118:B119"/>
    <mergeCell ref="B120:B121"/>
    <mergeCell ref="L72:L73"/>
    <mergeCell ref="A107:D107"/>
    <mergeCell ref="A9:B9"/>
    <mergeCell ref="A114:B114"/>
    <mergeCell ref="L159:L160"/>
    <mergeCell ref="L161:L162"/>
    <mergeCell ref="L140:L141"/>
    <mergeCell ref="L142:L143"/>
    <mergeCell ref="L144:L145"/>
    <mergeCell ref="L149:L150"/>
    <mergeCell ref="L132:L133"/>
    <mergeCell ref="L134:L135"/>
    <mergeCell ref="I107:K107"/>
    <mergeCell ref="L92:L93"/>
    <mergeCell ref="L98:L99"/>
    <mergeCell ref="L94:L95"/>
    <mergeCell ref="L96:L97"/>
    <mergeCell ref="L100:L101"/>
    <mergeCell ref="L102:L103"/>
    <mergeCell ref="K106:L106"/>
    <mergeCell ref="L68:L69"/>
    <mergeCell ref="I64:K64"/>
  </mergeCells>
  <phoneticPr fontId="2"/>
  <conditionalFormatting sqref="C12:K12 C158 C14 C16 C18 C20 C22 C24 C26 C28 C30 C32 C38 C40 C42 C44 C46 C48 C50 C52 C54 C56 C58 C60 C62 C105:G105 C75 C83 C89 C85 C95 C103:K103 C79 C73 C77 C91 C93:K93 C101 C99 C97 I105:K105 C145:K145 C147:K147 C125:K125 C168:K168 C150 C154:K154 C117 C119 C121 C123 C156 C152 C160:K160 C127 C129 C131 C135 C137 C139:K139 C141 C143 C133:K133 C162 C164 C166:K166 C34 C36">
    <cfRule type="expression" dxfId="46" priority="27" stopIfTrue="1">
      <formula>C11&lt;C12</formula>
    </cfRule>
  </conditionalFormatting>
  <conditionalFormatting sqref="D14:K14 D16:K16 D18:K18 D20:K20 D22:K22 D24:K24 D26:K26 D28:K28 D30:K30 D32:K32 D34:K34 D36:K36">
    <cfRule type="expression" dxfId="45" priority="26" stopIfTrue="1">
      <formula>D13&lt;D14</formula>
    </cfRule>
  </conditionalFormatting>
  <conditionalFormatting sqref="D38:K38 D40:K40 D42:K42 D44:K44 D46:K46 D48:K48 D50:K50 D52:K52 D60:K60 D62:K62 D58:K58 D56:K56 D54:K54">
    <cfRule type="expression" dxfId="44" priority="25" stopIfTrue="1">
      <formula>D37&lt;D38</formula>
    </cfRule>
  </conditionalFormatting>
  <conditionalFormatting sqref="D73:K73">
    <cfRule type="expression" dxfId="43" priority="24" stopIfTrue="1">
      <formula>D72&lt;D73</formula>
    </cfRule>
  </conditionalFormatting>
  <conditionalFormatting sqref="D79:K79 D77:K77">
    <cfRule type="expression" dxfId="42" priority="23" stopIfTrue="1">
      <formula>D76&lt;D77</formula>
    </cfRule>
  </conditionalFormatting>
  <conditionalFormatting sqref="D83:K83 D85:K85">
    <cfRule type="expression" dxfId="41" priority="22" stopIfTrue="1">
      <formula>D82&lt;D83</formula>
    </cfRule>
  </conditionalFormatting>
  <conditionalFormatting sqref="D89:K89 D91:K91">
    <cfRule type="expression" dxfId="40" priority="21" stopIfTrue="1">
      <formula>D88&lt;D89</formula>
    </cfRule>
  </conditionalFormatting>
  <conditionalFormatting sqref="D95:K95 D101:K101 D99:K99 D97:K97">
    <cfRule type="expression" dxfId="39" priority="20" stopIfTrue="1">
      <formula>D94&lt;D95</formula>
    </cfRule>
  </conditionalFormatting>
  <conditionalFormatting sqref="D117:K117 D119:K119 D121:K121 D123:K123">
    <cfRule type="expression" dxfId="38" priority="19" stopIfTrue="1">
      <formula>D116&lt;D117</formula>
    </cfRule>
  </conditionalFormatting>
  <conditionalFormatting sqref="D127:K127 D129:K129 D131:K131">
    <cfRule type="expression" dxfId="37" priority="18" stopIfTrue="1">
      <formula>D126&lt;D127</formula>
    </cfRule>
  </conditionalFormatting>
  <conditionalFormatting sqref="D135:K135 D137:K137">
    <cfRule type="expression" dxfId="36" priority="17" stopIfTrue="1">
      <formula>D134&lt;D135</formula>
    </cfRule>
  </conditionalFormatting>
  <conditionalFormatting sqref="D141:K141 D143:K143">
    <cfRule type="expression" dxfId="35" priority="16" stopIfTrue="1">
      <formula>D140&lt;D141</formula>
    </cfRule>
  </conditionalFormatting>
  <conditionalFormatting sqref="D150:K150 D152:K152">
    <cfRule type="expression" dxfId="34" priority="15" stopIfTrue="1">
      <formula>D149&lt;D150</formula>
    </cfRule>
  </conditionalFormatting>
  <conditionalFormatting sqref="D156:K156 D158:K158">
    <cfRule type="expression" dxfId="33" priority="14" stopIfTrue="1">
      <formula>D155&lt;D156</formula>
    </cfRule>
  </conditionalFormatting>
  <conditionalFormatting sqref="D162:K162 D164:K164">
    <cfRule type="expression" dxfId="32" priority="13" stopIfTrue="1">
      <formula>D161&lt;D162</formula>
    </cfRule>
  </conditionalFormatting>
  <conditionalFormatting sqref="D75:G75 I75:K75">
    <cfRule type="expression" dxfId="31" priority="1" stopIfTrue="1">
      <formula>D74&lt;D75</formula>
    </cfRule>
  </conditionalFormatting>
  <printOptions horizontalCentered="1"/>
  <pageMargins left="0.39370078740157483" right="0.39370078740157483" top="0.57999999999999996" bottom="0.19685039370078741" header="0.41" footer="0.11811023622047245"/>
  <pageSetup paperSize="9" scale="95" firstPageNumber="7" orientation="portrait" useFirstPageNumber="1" r:id="rId1"/>
  <headerFooter alignWithMargins="0">
    <oddHeader>&amp;L銘柄別折込部数</oddHeader>
    <oddFooter>&amp;L&amp;10地区指定・銘柄指定は完全にはできません。&amp;C&amp;P</oddFooter>
  </headerFooter>
  <rowBreaks count="2" manualBreakCount="2">
    <brk id="62" max="16383" man="1"/>
    <brk id="1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36"/>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19.5" style="51" customWidth="1"/>
    <col min="13" max="16384" width="9" style="51"/>
  </cols>
  <sheetData>
    <row r="1" spans="1:24" s="47" customFormat="1" ht="17.25" customHeight="1" x14ac:dyDescent="0.15">
      <c r="A1" s="442" t="s">
        <v>0</v>
      </c>
      <c r="B1" s="442"/>
      <c r="C1" s="310" t="str">
        <f>市郡別合計!$B$1</f>
        <v>Ver1.0</v>
      </c>
      <c r="D1" s="433" t="s">
        <v>372</v>
      </c>
      <c r="E1" s="433"/>
      <c r="F1" s="433"/>
      <c r="G1" s="433"/>
      <c r="H1" s="433"/>
      <c r="I1" s="433"/>
      <c r="J1" s="433"/>
      <c r="K1" s="465" t="str">
        <f>市郡別合計!$I$1</f>
        <v>2019/11/15 改定部数</v>
      </c>
      <c r="L1" s="465"/>
    </row>
    <row r="2" spans="1:24" s="47" customFormat="1" ht="13.5" customHeight="1" x14ac:dyDescent="0.15">
      <c r="A2" s="403" t="s">
        <v>279</v>
      </c>
      <c r="B2" s="404"/>
      <c r="C2" s="404"/>
      <c r="D2" s="405"/>
      <c r="E2" s="370" t="s">
        <v>274</v>
      </c>
      <c r="F2" s="371"/>
      <c r="G2" s="371"/>
      <c r="H2" s="372"/>
      <c r="I2" s="379" t="s">
        <v>306</v>
      </c>
      <c r="J2" s="380"/>
      <c r="K2" s="381"/>
      <c r="L2" s="231" t="s">
        <v>278</v>
      </c>
      <c r="N2" s="83"/>
      <c r="O2" s="83"/>
      <c r="P2" s="83"/>
      <c r="Q2" s="83"/>
      <c r="R2" s="83"/>
      <c r="S2" s="83"/>
      <c r="T2" s="83"/>
      <c r="U2" s="83"/>
      <c r="V2" s="83"/>
      <c r="W2" s="83"/>
      <c r="X2" s="83"/>
    </row>
    <row r="3" spans="1:24" s="47" customFormat="1" ht="13.5" customHeight="1" x14ac:dyDescent="0.15">
      <c r="A3" s="397">
        <f>市郡別合計!$A$3</f>
        <v>0</v>
      </c>
      <c r="B3" s="398"/>
      <c r="C3" s="398"/>
      <c r="D3" s="399"/>
      <c r="E3" s="446">
        <f>市郡別合計!$C$3</f>
        <v>0</v>
      </c>
      <c r="F3" s="447"/>
      <c r="G3" s="447"/>
      <c r="H3" s="448"/>
      <c r="I3" s="382">
        <f>市郡別合計!$F$3</f>
        <v>0</v>
      </c>
      <c r="J3" s="383"/>
      <c r="K3" s="384"/>
      <c r="L3" s="410">
        <f>市郡別合計!$I$3</f>
        <v>0</v>
      </c>
      <c r="N3" s="83"/>
      <c r="O3" s="83"/>
      <c r="P3" s="83"/>
      <c r="Q3" s="83"/>
      <c r="R3" s="83"/>
      <c r="S3" s="83"/>
      <c r="T3" s="83"/>
      <c r="U3" s="83"/>
      <c r="V3" s="83"/>
      <c r="W3" s="83"/>
      <c r="X3" s="83"/>
    </row>
    <row r="4" spans="1:24" s="47" customFormat="1" ht="13.5" customHeight="1" x14ac:dyDescent="0.15">
      <c r="A4" s="400"/>
      <c r="B4" s="401"/>
      <c r="C4" s="401"/>
      <c r="D4" s="402"/>
      <c r="E4" s="449"/>
      <c r="F4" s="450"/>
      <c r="G4" s="450"/>
      <c r="H4" s="451"/>
      <c r="I4" s="385"/>
      <c r="J4" s="386"/>
      <c r="K4" s="387"/>
      <c r="L4" s="411"/>
      <c r="N4" s="83"/>
      <c r="O4" s="83"/>
      <c r="P4" s="83"/>
      <c r="Q4" s="83"/>
      <c r="R4" s="83"/>
      <c r="S4" s="83"/>
      <c r="T4" s="83"/>
      <c r="U4" s="83"/>
      <c r="V4" s="83"/>
      <c r="W4" s="83"/>
      <c r="X4" s="83"/>
    </row>
    <row r="5" spans="1:24" s="47" customFormat="1" ht="13.5" customHeight="1" x14ac:dyDescent="0.15">
      <c r="A5" s="443" t="s">
        <v>280</v>
      </c>
      <c r="B5" s="444"/>
      <c r="C5" s="444"/>
      <c r="D5" s="444"/>
      <c r="E5" s="445"/>
      <c r="F5" s="388" t="s">
        <v>290</v>
      </c>
      <c r="G5" s="389"/>
      <c r="H5" s="389"/>
      <c r="I5" s="389"/>
      <c r="J5" s="390"/>
      <c r="K5" s="16" t="s">
        <v>276</v>
      </c>
      <c r="L5" s="218" t="s">
        <v>277</v>
      </c>
      <c r="N5" s="83"/>
      <c r="O5" s="83"/>
      <c r="P5" s="83"/>
      <c r="Q5" s="83"/>
      <c r="R5" s="83"/>
      <c r="S5" s="83"/>
      <c r="T5" s="83"/>
      <c r="U5" s="83"/>
      <c r="V5" s="83"/>
      <c r="W5" s="83"/>
      <c r="X5" s="83"/>
    </row>
    <row r="6" spans="1:24" s="47" customFormat="1" ht="13.5" customHeight="1" x14ac:dyDescent="0.15">
      <c r="A6" s="391">
        <f>市郡別合計!$A$6</f>
        <v>0</v>
      </c>
      <c r="B6" s="392"/>
      <c r="C6" s="392"/>
      <c r="D6" s="392"/>
      <c r="E6" s="393"/>
      <c r="F6" s="434">
        <f>市郡別合計!$D$6</f>
        <v>0</v>
      </c>
      <c r="G6" s="435"/>
      <c r="H6" s="435"/>
      <c r="I6" s="435"/>
      <c r="J6" s="436"/>
      <c r="K6" s="373">
        <f>市郡別合計!$G$6</f>
        <v>0</v>
      </c>
      <c r="L6" s="375">
        <f>市郡別合計!$H$6</f>
        <v>0</v>
      </c>
      <c r="N6" s="83"/>
      <c r="O6" s="83"/>
      <c r="P6" s="83"/>
      <c r="Q6" s="83"/>
      <c r="R6" s="83"/>
      <c r="S6" s="83"/>
      <c r="T6" s="83"/>
      <c r="U6" s="83"/>
      <c r="V6" s="83"/>
      <c r="W6" s="83"/>
      <c r="X6" s="83"/>
    </row>
    <row r="7" spans="1:24" s="47" customFormat="1" ht="13.5" customHeight="1" x14ac:dyDescent="0.15">
      <c r="A7" s="394"/>
      <c r="B7" s="395"/>
      <c r="C7" s="395"/>
      <c r="D7" s="395"/>
      <c r="E7" s="396"/>
      <c r="F7" s="437"/>
      <c r="G7" s="438"/>
      <c r="H7" s="438"/>
      <c r="I7" s="438"/>
      <c r="J7" s="439"/>
      <c r="K7" s="374"/>
      <c r="L7" s="376"/>
      <c r="N7" s="83"/>
      <c r="O7" s="83"/>
      <c r="P7" s="83"/>
      <c r="Q7" s="83"/>
      <c r="R7" s="83"/>
      <c r="S7" s="83"/>
      <c r="T7" s="83"/>
      <c r="U7" s="83"/>
      <c r="V7" s="83"/>
      <c r="W7" s="83"/>
      <c r="X7" s="83"/>
    </row>
    <row r="8" spans="1:24" ht="6" customHeight="1" x14ac:dyDescent="0.15">
      <c r="A8" s="38"/>
      <c r="B8" s="38"/>
      <c r="C8" s="39"/>
      <c r="D8" s="38"/>
      <c r="E8" s="38"/>
      <c r="F8" s="38"/>
      <c r="G8" s="38"/>
      <c r="H8" s="38"/>
      <c r="I8" s="40"/>
      <c r="J8" s="40"/>
      <c r="K8" s="40"/>
      <c r="L8" s="40"/>
    </row>
    <row r="9" spans="1:24" ht="13.5" customHeight="1" x14ac:dyDescent="0.15">
      <c r="A9" s="440" t="s">
        <v>1</v>
      </c>
      <c r="B9" s="441"/>
      <c r="C9" s="3" t="s">
        <v>2</v>
      </c>
      <c r="D9" s="4" t="s">
        <v>4</v>
      </c>
      <c r="E9" s="4" t="s">
        <v>7</v>
      </c>
      <c r="F9" s="4" t="s">
        <v>5</v>
      </c>
      <c r="G9" s="259" t="s">
        <v>6</v>
      </c>
      <c r="H9" s="4" t="s">
        <v>3</v>
      </c>
      <c r="I9" s="4" t="s">
        <v>8</v>
      </c>
      <c r="J9" s="4" t="s">
        <v>558</v>
      </c>
      <c r="K9" s="5" t="s">
        <v>9</v>
      </c>
      <c r="L9" s="5" t="s">
        <v>474</v>
      </c>
    </row>
    <row r="10" spans="1:24" s="47" customFormat="1" ht="24.95" customHeight="1" x14ac:dyDescent="0.15">
      <c r="A10" s="414" t="s">
        <v>438</v>
      </c>
      <c r="B10" s="415"/>
      <c r="C10" s="224"/>
      <c r="D10" s="224"/>
      <c r="E10" s="224"/>
      <c r="F10" s="224"/>
      <c r="G10" s="224"/>
      <c r="H10" s="86"/>
      <c r="I10" s="224"/>
      <c r="J10" s="224"/>
      <c r="K10" s="224"/>
      <c r="L10" s="219"/>
    </row>
    <row r="11" spans="1:24" ht="13.5" customHeight="1" x14ac:dyDescent="0.2">
      <c r="A11" s="35" t="s">
        <v>105</v>
      </c>
      <c r="B11" s="36" t="s">
        <v>586</v>
      </c>
      <c r="C11" s="153">
        <f t="shared" ref="C11:C38" si="0">SUM(D11:K11)</f>
        <v>1950</v>
      </c>
      <c r="D11" s="155">
        <v>1400</v>
      </c>
      <c r="E11" s="155"/>
      <c r="F11" s="155">
        <v>450</v>
      </c>
      <c r="G11" s="239"/>
      <c r="H11" s="155">
        <v>50</v>
      </c>
      <c r="I11" s="155"/>
      <c r="J11" s="155">
        <v>50</v>
      </c>
      <c r="K11" s="156"/>
      <c r="L11" s="377"/>
    </row>
    <row r="12" spans="1:24" ht="13.5" customHeight="1" x14ac:dyDescent="0.25">
      <c r="A12" s="30"/>
      <c r="B12" s="37"/>
      <c r="C12" s="157">
        <f t="shared" si="0"/>
        <v>0</v>
      </c>
      <c r="D12" s="203"/>
      <c r="E12" s="159"/>
      <c r="F12" s="203"/>
      <c r="G12" s="195"/>
      <c r="H12" s="203"/>
      <c r="I12" s="159"/>
      <c r="J12" s="203"/>
      <c r="K12" s="160"/>
      <c r="L12" s="378"/>
    </row>
    <row r="13" spans="1:24" ht="13.5" customHeight="1" x14ac:dyDescent="0.2">
      <c r="A13" s="30"/>
      <c r="B13" s="36" t="s">
        <v>303</v>
      </c>
      <c r="C13" s="153">
        <f t="shared" si="0"/>
        <v>2600</v>
      </c>
      <c r="D13" s="162"/>
      <c r="E13" s="162">
        <v>1700</v>
      </c>
      <c r="F13" s="162"/>
      <c r="G13" s="265">
        <v>800</v>
      </c>
      <c r="H13" s="162"/>
      <c r="I13" s="162">
        <v>100</v>
      </c>
      <c r="J13" s="162"/>
      <c r="K13" s="163"/>
      <c r="L13" s="377" t="s">
        <v>492</v>
      </c>
    </row>
    <row r="14" spans="1:24" ht="13.5" customHeight="1" x14ac:dyDescent="0.25">
      <c r="A14" s="30"/>
      <c r="B14" s="19"/>
      <c r="C14" s="157">
        <f t="shared" si="0"/>
        <v>0</v>
      </c>
      <c r="D14" s="164"/>
      <c r="E14" s="201"/>
      <c r="F14" s="164"/>
      <c r="G14" s="268"/>
      <c r="H14" s="164"/>
      <c r="I14" s="201"/>
      <c r="J14" s="164"/>
      <c r="K14" s="165"/>
      <c r="L14" s="378"/>
    </row>
    <row r="15" spans="1:24" ht="13.5" customHeight="1" x14ac:dyDescent="0.2">
      <c r="A15" s="406" t="s">
        <v>106</v>
      </c>
      <c r="B15" s="407"/>
      <c r="C15" s="169">
        <f t="shared" si="0"/>
        <v>4550</v>
      </c>
      <c r="D15" s="155">
        <f t="shared" ref="D15:K16" si="1">SUM(D11,D13)</f>
        <v>1400</v>
      </c>
      <c r="E15" s="155">
        <f>SUM(E11,E13)</f>
        <v>1700</v>
      </c>
      <c r="F15" s="155">
        <f t="shared" si="1"/>
        <v>450</v>
      </c>
      <c r="G15" s="239">
        <f t="shared" si="1"/>
        <v>800</v>
      </c>
      <c r="H15" s="155">
        <f>SUM(H11,H13)</f>
        <v>50</v>
      </c>
      <c r="I15" s="155">
        <f t="shared" si="1"/>
        <v>100</v>
      </c>
      <c r="J15" s="155">
        <f>SUM(J11,J13)</f>
        <v>50</v>
      </c>
      <c r="K15" s="156">
        <f t="shared" si="1"/>
        <v>0</v>
      </c>
      <c r="L15" s="377"/>
    </row>
    <row r="16" spans="1:24" ht="13.5" customHeight="1" x14ac:dyDescent="0.25">
      <c r="A16" s="408"/>
      <c r="B16" s="409"/>
      <c r="C16" s="167">
        <f t="shared" si="0"/>
        <v>0</v>
      </c>
      <c r="D16" s="159">
        <f t="shared" si="1"/>
        <v>0</v>
      </c>
      <c r="E16" s="159">
        <f>SUM(E12,E14)</f>
        <v>0</v>
      </c>
      <c r="F16" s="159">
        <f t="shared" si="1"/>
        <v>0</v>
      </c>
      <c r="G16" s="195">
        <f t="shared" si="1"/>
        <v>0</v>
      </c>
      <c r="H16" s="159">
        <f>SUM(H12,H14)</f>
        <v>0</v>
      </c>
      <c r="I16" s="159">
        <f t="shared" si="1"/>
        <v>0</v>
      </c>
      <c r="J16" s="159">
        <f>SUM(J12,J14)</f>
        <v>0</v>
      </c>
      <c r="K16" s="160">
        <f t="shared" si="1"/>
        <v>0</v>
      </c>
      <c r="L16" s="378"/>
    </row>
    <row r="17" spans="1:12" ht="13.5" customHeight="1" x14ac:dyDescent="0.2">
      <c r="A17" s="226" t="s">
        <v>107</v>
      </c>
      <c r="B17" s="41" t="s">
        <v>108</v>
      </c>
      <c r="C17" s="169">
        <f t="shared" si="0"/>
        <v>12000</v>
      </c>
      <c r="D17" s="175">
        <f>SUM(D19,D21,D23,D25)</f>
        <v>9700</v>
      </c>
      <c r="E17" s="175"/>
      <c r="F17" s="175"/>
      <c r="G17" s="271"/>
      <c r="H17" s="162">
        <f>SUM(H19,H21,H23,H25)</f>
        <v>2050</v>
      </c>
      <c r="I17" s="175"/>
      <c r="J17" s="175">
        <f>SUM(J19,J21,J23,J25)</f>
        <v>250</v>
      </c>
      <c r="K17" s="163"/>
      <c r="L17" s="377"/>
    </row>
    <row r="18" spans="1:12" ht="13.5" customHeight="1" x14ac:dyDescent="0.25">
      <c r="A18" s="32"/>
      <c r="B18" s="42"/>
      <c r="C18" s="177">
        <f t="shared" si="0"/>
        <v>0</v>
      </c>
      <c r="D18" s="182">
        <f>SUM(D20,D22,D24,D26)</f>
        <v>0</v>
      </c>
      <c r="E18" s="182"/>
      <c r="F18" s="182"/>
      <c r="G18" s="273"/>
      <c r="H18" s="182">
        <f>SUM(H20,H22,H24,H26)</f>
        <v>0</v>
      </c>
      <c r="I18" s="182"/>
      <c r="J18" s="182">
        <f>SUM(J20,J22,J24,J26)</f>
        <v>0</v>
      </c>
      <c r="K18" s="183"/>
      <c r="L18" s="378"/>
    </row>
    <row r="19" spans="1:12" ht="13.5" customHeight="1" x14ac:dyDescent="0.2">
      <c r="A19" s="30"/>
      <c r="B19" s="225" t="s">
        <v>448</v>
      </c>
      <c r="C19" s="169">
        <f t="shared" si="0"/>
        <v>5800</v>
      </c>
      <c r="D19" s="162">
        <v>4500</v>
      </c>
      <c r="E19" s="162"/>
      <c r="F19" s="162"/>
      <c r="G19" s="265"/>
      <c r="H19" s="162">
        <v>1200</v>
      </c>
      <c r="I19" s="162"/>
      <c r="J19" s="162">
        <v>100</v>
      </c>
      <c r="K19" s="163"/>
      <c r="L19" s="377"/>
    </row>
    <row r="20" spans="1:12" ht="13.5" customHeight="1" x14ac:dyDescent="0.25">
      <c r="A20" s="30"/>
      <c r="B20" s="19"/>
      <c r="C20" s="167">
        <f t="shared" si="0"/>
        <v>0</v>
      </c>
      <c r="D20" s="201"/>
      <c r="E20" s="164"/>
      <c r="F20" s="164"/>
      <c r="G20" s="266"/>
      <c r="H20" s="201"/>
      <c r="I20" s="164"/>
      <c r="J20" s="201"/>
      <c r="K20" s="165"/>
      <c r="L20" s="378"/>
    </row>
    <row r="21" spans="1:12" ht="13.5" customHeight="1" x14ac:dyDescent="0.2">
      <c r="A21" s="30"/>
      <c r="B21" s="46" t="s">
        <v>449</v>
      </c>
      <c r="C21" s="169">
        <f t="shared" si="0"/>
        <v>1500</v>
      </c>
      <c r="D21" s="155">
        <v>1300</v>
      </c>
      <c r="E21" s="155"/>
      <c r="F21" s="155"/>
      <c r="G21" s="239"/>
      <c r="H21" s="155">
        <v>150</v>
      </c>
      <c r="I21" s="155"/>
      <c r="J21" s="155">
        <v>50</v>
      </c>
      <c r="K21" s="156"/>
      <c r="L21" s="377" t="s">
        <v>514</v>
      </c>
    </row>
    <row r="22" spans="1:12" ht="13.5" customHeight="1" x14ac:dyDescent="0.25">
      <c r="A22" s="30"/>
      <c r="B22" s="88"/>
      <c r="C22" s="167">
        <f t="shared" si="0"/>
        <v>0</v>
      </c>
      <c r="D22" s="203"/>
      <c r="E22" s="159"/>
      <c r="F22" s="159"/>
      <c r="G22" s="195"/>
      <c r="H22" s="203"/>
      <c r="I22" s="159"/>
      <c r="J22" s="203"/>
      <c r="K22" s="160"/>
      <c r="L22" s="378"/>
    </row>
    <row r="23" spans="1:12" ht="13.5" customHeight="1" x14ac:dyDescent="0.2">
      <c r="A23" s="30"/>
      <c r="B23" s="46" t="s">
        <v>450</v>
      </c>
      <c r="C23" s="169">
        <f t="shared" si="0"/>
        <v>2800</v>
      </c>
      <c r="D23" s="162">
        <v>2350</v>
      </c>
      <c r="E23" s="162"/>
      <c r="F23" s="162"/>
      <c r="G23" s="265"/>
      <c r="H23" s="162">
        <v>400</v>
      </c>
      <c r="I23" s="162"/>
      <c r="J23" s="162">
        <v>50</v>
      </c>
      <c r="K23" s="163"/>
      <c r="L23" s="377"/>
    </row>
    <row r="24" spans="1:12" ht="13.5" customHeight="1" x14ac:dyDescent="0.25">
      <c r="A24" s="30"/>
      <c r="B24" s="88"/>
      <c r="C24" s="167">
        <f t="shared" si="0"/>
        <v>0</v>
      </c>
      <c r="D24" s="201"/>
      <c r="E24" s="164"/>
      <c r="F24" s="164"/>
      <c r="G24" s="266"/>
      <c r="H24" s="201"/>
      <c r="I24" s="164"/>
      <c r="J24" s="201"/>
      <c r="K24" s="165"/>
      <c r="L24" s="378"/>
    </row>
    <row r="25" spans="1:12" ht="13.5" customHeight="1" x14ac:dyDescent="0.2">
      <c r="A25" s="30"/>
      <c r="B25" s="46" t="s">
        <v>451</v>
      </c>
      <c r="C25" s="169">
        <f t="shared" si="0"/>
        <v>1900</v>
      </c>
      <c r="D25" s="155">
        <v>1550</v>
      </c>
      <c r="E25" s="155"/>
      <c r="F25" s="155"/>
      <c r="G25" s="239"/>
      <c r="H25" s="155">
        <v>300</v>
      </c>
      <c r="I25" s="155"/>
      <c r="J25" s="155">
        <v>50</v>
      </c>
      <c r="K25" s="156"/>
      <c r="L25" s="377"/>
    </row>
    <row r="26" spans="1:12" ht="13.5" customHeight="1" x14ac:dyDescent="0.25">
      <c r="A26" s="30"/>
      <c r="B26" s="88"/>
      <c r="C26" s="167">
        <f t="shared" si="0"/>
        <v>0</v>
      </c>
      <c r="D26" s="203"/>
      <c r="E26" s="159"/>
      <c r="F26" s="159"/>
      <c r="G26" s="195"/>
      <c r="H26" s="203"/>
      <c r="I26" s="159"/>
      <c r="J26" s="203"/>
      <c r="K26" s="160"/>
      <c r="L26" s="378"/>
    </row>
    <row r="27" spans="1:12" ht="13.5" customHeight="1" x14ac:dyDescent="0.2">
      <c r="A27" s="30"/>
      <c r="B27" s="16" t="s">
        <v>109</v>
      </c>
      <c r="C27" s="169">
        <f t="shared" si="0"/>
        <v>1750</v>
      </c>
      <c r="D27" s="155">
        <v>1500</v>
      </c>
      <c r="E27" s="155"/>
      <c r="F27" s="155"/>
      <c r="G27" s="239"/>
      <c r="H27" s="155">
        <v>200</v>
      </c>
      <c r="I27" s="155"/>
      <c r="J27" s="155">
        <v>50</v>
      </c>
      <c r="K27" s="156"/>
      <c r="L27" s="377"/>
    </row>
    <row r="28" spans="1:12" ht="13.5" customHeight="1" x14ac:dyDescent="0.25">
      <c r="A28" s="30"/>
      <c r="B28" s="89" t="s">
        <v>246</v>
      </c>
      <c r="C28" s="167">
        <f t="shared" si="0"/>
        <v>0</v>
      </c>
      <c r="D28" s="203"/>
      <c r="E28" s="159"/>
      <c r="F28" s="159"/>
      <c r="G28" s="195"/>
      <c r="H28" s="203"/>
      <c r="I28" s="159"/>
      <c r="J28" s="203"/>
      <c r="K28" s="160"/>
      <c r="L28" s="378"/>
    </row>
    <row r="29" spans="1:12" ht="13.5" customHeight="1" x14ac:dyDescent="0.2">
      <c r="A29" s="30"/>
      <c r="B29" s="16" t="s">
        <v>110</v>
      </c>
      <c r="C29" s="169">
        <f t="shared" si="0"/>
        <v>3950</v>
      </c>
      <c r="D29" s="162"/>
      <c r="E29" s="162">
        <v>1550</v>
      </c>
      <c r="F29" s="162">
        <v>2350</v>
      </c>
      <c r="G29" s="265"/>
      <c r="H29" s="162"/>
      <c r="I29" s="162"/>
      <c r="J29" s="162"/>
      <c r="K29" s="163">
        <v>50</v>
      </c>
      <c r="L29" s="377" t="s">
        <v>596</v>
      </c>
    </row>
    <row r="30" spans="1:12" ht="13.5" customHeight="1" x14ac:dyDescent="0.25">
      <c r="A30" s="30"/>
      <c r="B30" s="19"/>
      <c r="C30" s="167">
        <f t="shared" si="0"/>
        <v>0</v>
      </c>
      <c r="D30" s="164"/>
      <c r="E30" s="201"/>
      <c r="F30" s="201"/>
      <c r="G30" s="266"/>
      <c r="H30" s="164"/>
      <c r="I30" s="164"/>
      <c r="J30" s="164"/>
      <c r="K30" s="204"/>
      <c r="L30" s="378"/>
    </row>
    <row r="31" spans="1:12" ht="13.5" customHeight="1" x14ac:dyDescent="0.2">
      <c r="A31" s="30"/>
      <c r="B31" s="16" t="s">
        <v>111</v>
      </c>
      <c r="C31" s="169">
        <f t="shared" si="0"/>
        <v>2600</v>
      </c>
      <c r="D31" s="155"/>
      <c r="E31" s="155">
        <v>900</v>
      </c>
      <c r="F31" s="155">
        <v>1700</v>
      </c>
      <c r="G31" s="239"/>
      <c r="H31" s="155"/>
      <c r="I31" s="155"/>
      <c r="J31" s="155"/>
      <c r="K31" s="156"/>
      <c r="L31" s="377" t="s">
        <v>532</v>
      </c>
    </row>
    <row r="32" spans="1:12" ht="13.5" customHeight="1" x14ac:dyDescent="0.25">
      <c r="A32" s="30"/>
      <c r="B32" s="19"/>
      <c r="C32" s="167">
        <f t="shared" si="0"/>
        <v>0</v>
      </c>
      <c r="D32" s="159"/>
      <c r="E32" s="203"/>
      <c r="F32" s="203"/>
      <c r="G32" s="195"/>
      <c r="H32" s="159"/>
      <c r="I32" s="159"/>
      <c r="J32" s="159"/>
      <c r="K32" s="160"/>
      <c r="L32" s="378"/>
    </row>
    <row r="33" spans="1:12" ht="13.5" customHeight="1" x14ac:dyDescent="0.2">
      <c r="A33" s="30"/>
      <c r="B33" s="20" t="s">
        <v>5</v>
      </c>
      <c r="C33" s="169">
        <f t="shared" si="0"/>
        <v>2800</v>
      </c>
      <c r="D33" s="155"/>
      <c r="E33" s="155">
        <v>1050</v>
      </c>
      <c r="F33" s="155">
        <v>1750</v>
      </c>
      <c r="G33" s="239"/>
      <c r="H33" s="155"/>
      <c r="I33" s="155"/>
      <c r="J33" s="155"/>
      <c r="K33" s="156"/>
      <c r="L33" s="377" t="s">
        <v>594</v>
      </c>
    </row>
    <row r="34" spans="1:12" ht="13.5" customHeight="1" x14ac:dyDescent="0.25">
      <c r="A34" s="30"/>
      <c r="B34" s="89" t="s">
        <v>247</v>
      </c>
      <c r="C34" s="167">
        <f t="shared" si="0"/>
        <v>0</v>
      </c>
      <c r="D34" s="159"/>
      <c r="E34" s="203"/>
      <c r="F34" s="203"/>
      <c r="G34" s="195"/>
      <c r="H34" s="159"/>
      <c r="I34" s="159"/>
      <c r="J34" s="159"/>
      <c r="K34" s="160"/>
      <c r="L34" s="378"/>
    </row>
    <row r="35" spans="1:12" ht="13.5" customHeight="1" x14ac:dyDescent="0.2">
      <c r="A35" s="30"/>
      <c r="B35" s="16" t="s">
        <v>112</v>
      </c>
      <c r="C35" s="169">
        <f t="shared" si="0"/>
        <v>4600</v>
      </c>
      <c r="D35" s="155"/>
      <c r="E35" s="155">
        <v>2300</v>
      </c>
      <c r="F35" s="155"/>
      <c r="G35" s="239">
        <v>1900</v>
      </c>
      <c r="H35" s="155"/>
      <c r="I35" s="155">
        <v>400</v>
      </c>
      <c r="J35" s="155"/>
      <c r="K35" s="156"/>
      <c r="L35" s="377" t="s">
        <v>572</v>
      </c>
    </row>
    <row r="36" spans="1:12" ht="13.5" customHeight="1" x14ac:dyDescent="0.25">
      <c r="A36" s="30"/>
      <c r="B36" s="19"/>
      <c r="C36" s="167">
        <f t="shared" si="0"/>
        <v>0</v>
      </c>
      <c r="D36" s="159"/>
      <c r="E36" s="203"/>
      <c r="F36" s="159"/>
      <c r="G36" s="267"/>
      <c r="H36" s="159"/>
      <c r="I36" s="203"/>
      <c r="J36" s="159"/>
      <c r="K36" s="160"/>
      <c r="L36" s="378"/>
    </row>
    <row r="37" spans="1:12" ht="13.5" customHeight="1" x14ac:dyDescent="0.2">
      <c r="A37" s="30"/>
      <c r="B37" s="16" t="s">
        <v>29</v>
      </c>
      <c r="C37" s="169">
        <f t="shared" si="0"/>
        <v>700</v>
      </c>
      <c r="D37" s="162"/>
      <c r="E37" s="162">
        <v>400</v>
      </c>
      <c r="F37" s="162"/>
      <c r="G37" s="265">
        <v>250</v>
      </c>
      <c r="H37" s="162"/>
      <c r="I37" s="162">
        <v>50</v>
      </c>
      <c r="J37" s="162"/>
      <c r="K37" s="163"/>
      <c r="L37" s="377" t="s">
        <v>574</v>
      </c>
    </row>
    <row r="38" spans="1:12" ht="13.5" customHeight="1" x14ac:dyDescent="0.25">
      <c r="A38" s="30"/>
      <c r="B38" s="19" t="s">
        <v>571</v>
      </c>
      <c r="C38" s="167">
        <f t="shared" si="0"/>
        <v>0</v>
      </c>
      <c r="D38" s="164"/>
      <c r="E38" s="201"/>
      <c r="F38" s="164"/>
      <c r="G38" s="268"/>
      <c r="H38" s="164"/>
      <c r="I38" s="201"/>
      <c r="J38" s="164"/>
      <c r="K38" s="165"/>
      <c r="L38" s="378"/>
    </row>
    <row r="39" spans="1:12" ht="13.5" customHeight="1" x14ac:dyDescent="0.2">
      <c r="A39" s="30"/>
      <c r="B39" s="16" t="s">
        <v>113</v>
      </c>
      <c r="C39" s="169">
        <f t="shared" ref="C39:C54" si="2">SUM(D39:K39)</f>
        <v>2900</v>
      </c>
      <c r="D39" s="155"/>
      <c r="E39" s="155">
        <v>1600</v>
      </c>
      <c r="F39" s="155"/>
      <c r="G39" s="239">
        <v>1100</v>
      </c>
      <c r="H39" s="155"/>
      <c r="I39" s="155">
        <v>200</v>
      </c>
      <c r="J39" s="155"/>
      <c r="K39" s="156"/>
      <c r="L39" s="377" t="s">
        <v>573</v>
      </c>
    </row>
    <row r="40" spans="1:12" ht="13.5" customHeight="1" x14ac:dyDescent="0.25">
      <c r="A40" s="30"/>
      <c r="B40" s="19"/>
      <c r="C40" s="167">
        <f t="shared" si="2"/>
        <v>0</v>
      </c>
      <c r="D40" s="159"/>
      <c r="E40" s="203"/>
      <c r="F40" s="159"/>
      <c r="G40" s="267"/>
      <c r="H40" s="159"/>
      <c r="I40" s="203"/>
      <c r="J40" s="159"/>
      <c r="K40" s="160"/>
      <c r="L40" s="378"/>
    </row>
    <row r="41" spans="1:12" ht="13.5" customHeight="1" x14ac:dyDescent="0.2">
      <c r="A41" s="30"/>
      <c r="B41" s="427" t="s">
        <v>239</v>
      </c>
      <c r="C41" s="169">
        <f t="shared" si="2"/>
        <v>2750</v>
      </c>
      <c r="D41" s="162"/>
      <c r="E41" s="162">
        <v>1350</v>
      </c>
      <c r="F41" s="162"/>
      <c r="G41" s="265">
        <v>1050</v>
      </c>
      <c r="H41" s="162"/>
      <c r="I41" s="162">
        <v>350</v>
      </c>
      <c r="J41" s="162"/>
      <c r="K41" s="163"/>
      <c r="L41" s="377"/>
    </row>
    <row r="42" spans="1:12" ht="13.5" customHeight="1" x14ac:dyDescent="0.25">
      <c r="A42" s="30"/>
      <c r="B42" s="452"/>
      <c r="C42" s="167">
        <f t="shared" si="2"/>
        <v>0</v>
      </c>
      <c r="D42" s="164"/>
      <c r="E42" s="201"/>
      <c r="F42" s="164"/>
      <c r="G42" s="268"/>
      <c r="H42" s="164"/>
      <c r="I42" s="201"/>
      <c r="J42" s="164"/>
      <c r="K42" s="165"/>
      <c r="L42" s="378"/>
    </row>
    <row r="43" spans="1:12" ht="13.5" customHeight="1" x14ac:dyDescent="0.2">
      <c r="A43" s="406" t="s">
        <v>114</v>
      </c>
      <c r="B43" s="407"/>
      <c r="C43" s="169">
        <f>SUM(C17,C27,C29,C31,C33,C35,C37,C39,C41)</f>
        <v>34050</v>
      </c>
      <c r="D43" s="155">
        <f>SUM(D17,D27,D29,D31,D33,D35,D37,D39,D41)</f>
        <v>11200</v>
      </c>
      <c r="E43" s="155">
        <f t="shared" ref="E43:K44" si="3">SUM(E17,E27,E29,E31,E33,E35,E37,E39,E41)</f>
        <v>9150</v>
      </c>
      <c r="F43" s="155">
        <f t="shared" si="3"/>
        <v>5800</v>
      </c>
      <c r="G43" s="239">
        <f t="shared" si="3"/>
        <v>4300</v>
      </c>
      <c r="H43" s="155">
        <f t="shared" si="3"/>
        <v>2250</v>
      </c>
      <c r="I43" s="155">
        <f t="shared" si="3"/>
        <v>1000</v>
      </c>
      <c r="J43" s="155">
        <f t="shared" si="3"/>
        <v>300</v>
      </c>
      <c r="K43" s="156">
        <f t="shared" si="3"/>
        <v>50</v>
      </c>
      <c r="L43" s="377"/>
    </row>
    <row r="44" spans="1:12" ht="13.5" customHeight="1" x14ac:dyDescent="0.25">
      <c r="A44" s="408"/>
      <c r="B44" s="409"/>
      <c r="C44" s="167">
        <f>SUM(C18,C28,C30,C32,C34,C36,C38,C40,C42)</f>
        <v>0</v>
      </c>
      <c r="D44" s="159">
        <f>SUM(D18,D28,D30,D32,D34,D36,D38,D40,D42)</f>
        <v>0</v>
      </c>
      <c r="E44" s="159">
        <f t="shared" si="3"/>
        <v>0</v>
      </c>
      <c r="F44" s="159">
        <f t="shared" si="3"/>
        <v>0</v>
      </c>
      <c r="G44" s="195">
        <f t="shared" si="3"/>
        <v>0</v>
      </c>
      <c r="H44" s="159">
        <f t="shared" si="3"/>
        <v>0</v>
      </c>
      <c r="I44" s="159">
        <f t="shared" si="3"/>
        <v>0</v>
      </c>
      <c r="J44" s="159">
        <f t="shared" si="3"/>
        <v>0</v>
      </c>
      <c r="K44" s="160">
        <f t="shared" si="3"/>
        <v>0</v>
      </c>
      <c r="L44" s="378"/>
    </row>
    <row r="45" spans="1:12" ht="13.5" customHeight="1" x14ac:dyDescent="0.2">
      <c r="A45" s="35" t="s">
        <v>115</v>
      </c>
      <c r="B45" s="16" t="s">
        <v>493</v>
      </c>
      <c r="C45" s="169">
        <f t="shared" si="2"/>
        <v>2750</v>
      </c>
      <c r="D45" s="155">
        <v>2300</v>
      </c>
      <c r="E45" s="155"/>
      <c r="F45" s="155"/>
      <c r="G45" s="239"/>
      <c r="H45" s="155">
        <v>250</v>
      </c>
      <c r="I45" s="155">
        <v>150</v>
      </c>
      <c r="J45" s="155">
        <v>50</v>
      </c>
      <c r="K45" s="156"/>
      <c r="L45" s="377"/>
    </row>
    <row r="46" spans="1:12" ht="13.5" customHeight="1" x14ac:dyDescent="0.25">
      <c r="A46" s="43"/>
      <c r="B46" s="19"/>
      <c r="C46" s="167">
        <f t="shared" si="2"/>
        <v>0</v>
      </c>
      <c r="D46" s="203"/>
      <c r="E46" s="159"/>
      <c r="F46" s="159"/>
      <c r="G46" s="195"/>
      <c r="H46" s="203"/>
      <c r="I46" s="203"/>
      <c r="J46" s="203"/>
      <c r="K46" s="160"/>
      <c r="L46" s="378"/>
    </row>
    <row r="47" spans="1:12" ht="13.5" customHeight="1" x14ac:dyDescent="0.2">
      <c r="A47" s="30" t="s">
        <v>116</v>
      </c>
      <c r="B47" s="16" t="s">
        <v>117</v>
      </c>
      <c r="C47" s="169">
        <f t="shared" si="2"/>
        <v>3800</v>
      </c>
      <c r="D47" s="155">
        <v>3200</v>
      </c>
      <c r="E47" s="155"/>
      <c r="F47" s="155"/>
      <c r="G47" s="239"/>
      <c r="H47" s="155">
        <v>600</v>
      </c>
      <c r="I47" s="155"/>
      <c r="J47" s="155"/>
      <c r="K47" s="156"/>
      <c r="L47" s="377"/>
    </row>
    <row r="48" spans="1:12" ht="13.5" customHeight="1" x14ac:dyDescent="0.25">
      <c r="A48" s="30"/>
      <c r="B48" s="19"/>
      <c r="C48" s="167">
        <f t="shared" si="2"/>
        <v>0</v>
      </c>
      <c r="D48" s="203"/>
      <c r="E48" s="159"/>
      <c r="F48" s="159"/>
      <c r="G48" s="195"/>
      <c r="H48" s="203"/>
      <c r="I48" s="159"/>
      <c r="J48" s="159"/>
      <c r="K48" s="160"/>
      <c r="L48" s="378"/>
    </row>
    <row r="49" spans="1:24" ht="13.5" customHeight="1" x14ac:dyDescent="0.2">
      <c r="A49" s="30"/>
      <c r="B49" s="16" t="s">
        <v>118</v>
      </c>
      <c r="C49" s="169">
        <f t="shared" si="2"/>
        <v>2300</v>
      </c>
      <c r="D49" s="162"/>
      <c r="E49" s="162">
        <v>1000</v>
      </c>
      <c r="F49" s="162">
        <v>1250</v>
      </c>
      <c r="G49" s="265"/>
      <c r="H49" s="162"/>
      <c r="I49" s="162"/>
      <c r="J49" s="162">
        <v>50</v>
      </c>
      <c r="K49" s="163"/>
      <c r="L49" s="377" t="s">
        <v>595</v>
      </c>
    </row>
    <row r="50" spans="1:24" ht="13.5" customHeight="1" x14ac:dyDescent="0.25">
      <c r="A50" s="30"/>
      <c r="B50" s="19"/>
      <c r="C50" s="167">
        <f t="shared" si="2"/>
        <v>0</v>
      </c>
      <c r="D50" s="164"/>
      <c r="E50" s="201"/>
      <c r="F50" s="201"/>
      <c r="G50" s="266"/>
      <c r="H50" s="164"/>
      <c r="I50" s="164"/>
      <c r="J50" s="201"/>
      <c r="K50" s="165"/>
      <c r="L50" s="378"/>
    </row>
    <row r="51" spans="1:24" ht="13.5" customHeight="1" x14ac:dyDescent="0.2">
      <c r="A51" s="30"/>
      <c r="B51" s="16" t="s">
        <v>564</v>
      </c>
      <c r="C51" s="169">
        <f t="shared" si="2"/>
        <v>5200</v>
      </c>
      <c r="D51" s="155"/>
      <c r="E51" s="155">
        <v>3500</v>
      </c>
      <c r="F51" s="155"/>
      <c r="G51" s="239">
        <v>1500</v>
      </c>
      <c r="H51" s="155"/>
      <c r="I51" s="155">
        <v>200</v>
      </c>
      <c r="J51" s="155"/>
      <c r="K51" s="156"/>
      <c r="L51" s="377" t="s">
        <v>492</v>
      </c>
    </row>
    <row r="52" spans="1:24" ht="13.5" customHeight="1" x14ac:dyDescent="0.25">
      <c r="A52" s="30"/>
      <c r="B52" s="19"/>
      <c r="C52" s="167">
        <f t="shared" si="2"/>
        <v>0</v>
      </c>
      <c r="D52" s="159"/>
      <c r="E52" s="203"/>
      <c r="F52" s="159"/>
      <c r="G52" s="267"/>
      <c r="H52" s="159"/>
      <c r="I52" s="203"/>
      <c r="J52" s="159"/>
      <c r="K52" s="160"/>
      <c r="L52" s="378"/>
    </row>
    <row r="53" spans="1:24" ht="13.5" customHeight="1" x14ac:dyDescent="0.2">
      <c r="A53" s="406" t="s">
        <v>119</v>
      </c>
      <c r="B53" s="407"/>
      <c r="C53" s="169">
        <f t="shared" si="2"/>
        <v>11300</v>
      </c>
      <c r="D53" s="155">
        <f t="shared" ref="D53:K54" si="4">SUM(D47,D49,D51)</f>
        <v>3200</v>
      </c>
      <c r="E53" s="155">
        <f t="shared" si="4"/>
        <v>4500</v>
      </c>
      <c r="F53" s="155">
        <f t="shared" si="4"/>
        <v>1250</v>
      </c>
      <c r="G53" s="239">
        <f t="shared" si="4"/>
        <v>1500</v>
      </c>
      <c r="H53" s="155">
        <f t="shared" si="4"/>
        <v>600</v>
      </c>
      <c r="I53" s="155">
        <f t="shared" si="4"/>
        <v>200</v>
      </c>
      <c r="J53" s="155">
        <f t="shared" si="4"/>
        <v>50</v>
      </c>
      <c r="K53" s="156">
        <f t="shared" si="4"/>
        <v>0</v>
      </c>
      <c r="L53" s="377"/>
    </row>
    <row r="54" spans="1:24" ht="13.5" customHeight="1" x14ac:dyDescent="0.25">
      <c r="A54" s="408"/>
      <c r="B54" s="409"/>
      <c r="C54" s="167">
        <f t="shared" si="2"/>
        <v>0</v>
      </c>
      <c r="D54" s="178">
        <f t="shared" si="4"/>
        <v>0</v>
      </c>
      <c r="E54" s="178">
        <f t="shared" si="4"/>
        <v>0</v>
      </c>
      <c r="F54" s="178">
        <f t="shared" si="4"/>
        <v>0</v>
      </c>
      <c r="G54" s="193">
        <f t="shared" si="4"/>
        <v>0</v>
      </c>
      <c r="H54" s="159">
        <f t="shared" si="4"/>
        <v>0</v>
      </c>
      <c r="I54" s="178">
        <f t="shared" si="4"/>
        <v>0</v>
      </c>
      <c r="J54" s="178">
        <f t="shared" si="4"/>
        <v>0</v>
      </c>
      <c r="K54" s="179">
        <f t="shared" si="4"/>
        <v>0</v>
      </c>
      <c r="L54" s="378"/>
    </row>
    <row r="55" spans="1:24" ht="15" customHeight="1" x14ac:dyDescent="0.15">
      <c r="A55" s="442" t="s">
        <v>0</v>
      </c>
      <c r="B55" s="442"/>
      <c r="C55" s="238" t="str">
        <f>市郡別合計!$B$1</f>
        <v>Ver1.0</v>
      </c>
      <c r="D55" s="433" t="s">
        <v>369</v>
      </c>
      <c r="E55" s="433"/>
      <c r="F55" s="433"/>
      <c r="G55" s="433"/>
      <c r="H55" s="433"/>
      <c r="I55" s="433"/>
      <c r="J55" s="433"/>
      <c r="K55" s="465" t="str">
        <f>市郡別合計!$I$1</f>
        <v>2019/11/15 改定部数</v>
      </c>
      <c r="L55" s="465"/>
    </row>
    <row r="56" spans="1:24" s="47" customFormat="1" ht="13.5" customHeight="1" x14ac:dyDescent="0.15">
      <c r="A56" s="403" t="s">
        <v>279</v>
      </c>
      <c r="B56" s="404"/>
      <c r="C56" s="404"/>
      <c r="D56" s="405"/>
      <c r="E56" s="370" t="s">
        <v>274</v>
      </c>
      <c r="F56" s="371"/>
      <c r="G56" s="371"/>
      <c r="H56" s="372"/>
      <c r="I56" s="379" t="s">
        <v>306</v>
      </c>
      <c r="J56" s="380"/>
      <c r="K56" s="381"/>
      <c r="L56" s="231" t="s">
        <v>278</v>
      </c>
      <c r="N56" s="83"/>
      <c r="O56" s="83"/>
      <c r="P56" s="83"/>
      <c r="Q56" s="83"/>
      <c r="R56" s="83"/>
      <c r="S56" s="83"/>
      <c r="T56" s="83"/>
      <c r="U56" s="83"/>
      <c r="V56" s="83"/>
      <c r="W56" s="83"/>
      <c r="X56" s="83"/>
    </row>
    <row r="57" spans="1:24" s="47" customFormat="1" ht="13.5" customHeight="1" x14ac:dyDescent="0.15">
      <c r="A57" s="397">
        <f>市郡別合計!$A$3</f>
        <v>0</v>
      </c>
      <c r="B57" s="398"/>
      <c r="C57" s="398"/>
      <c r="D57" s="399"/>
      <c r="E57" s="446">
        <f>市郡別合計!$C$3</f>
        <v>0</v>
      </c>
      <c r="F57" s="447"/>
      <c r="G57" s="447"/>
      <c r="H57" s="448"/>
      <c r="I57" s="382">
        <f>市郡別合計!$F$3</f>
        <v>0</v>
      </c>
      <c r="J57" s="383"/>
      <c r="K57" s="384"/>
      <c r="L57" s="410">
        <f>市郡別合計!$I$3</f>
        <v>0</v>
      </c>
      <c r="N57" s="83"/>
      <c r="O57" s="83"/>
      <c r="P57" s="83"/>
      <c r="Q57" s="83"/>
      <c r="R57" s="83"/>
      <c r="S57" s="83"/>
      <c r="T57" s="83"/>
      <c r="U57" s="83"/>
      <c r="V57" s="83"/>
      <c r="W57" s="83"/>
      <c r="X57" s="83"/>
    </row>
    <row r="58" spans="1:24" s="47" customFormat="1" ht="13.5" customHeight="1" x14ac:dyDescent="0.15">
      <c r="A58" s="400"/>
      <c r="B58" s="401"/>
      <c r="C58" s="401"/>
      <c r="D58" s="402"/>
      <c r="E58" s="449"/>
      <c r="F58" s="450"/>
      <c r="G58" s="450"/>
      <c r="H58" s="451"/>
      <c r="I58" s="385"/>
      <c r="J58" s="386"/>
      <c r="K58" s="387"/>
      <c r="L58" s="411"/>
      <c r="N58" s="83"/>
      <c r="O58" s="83"/>
      <c r="P58" s="83"/>
      <c r="Q58" s="83"/>
      <c r="R58" s="83"/>
      <c r="S58" s="83"/>
      <c r="T58" s="83"/>
      <c r="U58" s="83"/>
      <c r="V58" s="83"/>
      <c r="W58" s="83"/>
      <c r="X58" s="83"/>
    </row>
    <row r="59" spans="1:24" s="47" customFormat="1" ht="13.5" customHeight="1" x14ac:dyDescent="0.15">
      <c r="A59" s="443" t="s">
        <v>280</v>
      </c>
      <c r="B59" s="444"/>
      <c r="C59" s="444"/>
      <c r="D59" s="444"/>
      <c r="E59" s="445"/>
      <c r="F59" s="388" t="s">
        <v>290</v>
      </c>
      <c r="G59" s="389"/>
      <c r="H59" s="389"/>
      <c r="I59" s="389"/>
      <c r="J59" s="390"/>
      <c r="K59" s="16" t="s">
        <v>276</v>
      </c>
      <c r="L59" s="218" t="s">
        <v>277</v>
      </c>
      <c r="N59" s="83"/>
      <c r="O59" s="83"/>
      <c r="P59" s="83"/>
      <c r="Q59" s="83"/>
      <c r="R59" s="83"/>
      <c r="S59" s="83"/>
      <c r="T59" s="83"/>
      <c r="U59" s="83"/>
      <c r="V59" s="83"/>
      <c r="W59" s="83"/>
      <c r="X59" s="83"/>
    </row>
    <row r="60" spans="1:24" s="47" customFormat="1" ht="13.5" customHeight="1" x14ac:dyDescent="0.15">
      <c r="A60" s="391">
        <f>市郡別合計!$A$6</f>
        <v>0</v>
      </c>
      <c r="B60" s="392"/>
      <c r="C60" s="392"/>
      <c r="D60" s="392"/>
      <c r="E60" s="393"/>
      <c r="F60" s="434">
        <f>市郡別合計!$D$6</f>
        <v>0</v>
      </c>
      <c r="G60" s="435"/>
      <c r="H60" s="435"/>
      <c r="I60" s="435"/>
      <c r="J60" s="436"/>
      <c r="K60" s="373">
        <f>市郡別合計!$G$6</f>
        <v>0</v>
      </c>
      <c r="L60" s="375">
        <f>市郡別合計!$H$6</f>
        <v>0</v>
      </c>
      <c r="N60" s="83"/>
      <c r="O60" s="83"/>
      <c r="P60" s="83"/>
      <c r="Q60" s="83"/>
      <c r="R60" s="83"/>
      <c r="S60" s="83"/>
      <c r="T60" s="83"/>
      <c r="U60" s="83"/>
      <c r="V60" s="83"/>
      <c r="W60" s="83"/>
      <c r="X60" s="83"/>
    </row>
    <row r="61" spans="1:24" s="47" customFormat="1" ht="13.5" customHeight="1" x14ac:dyDescent="0.15">
      <c r="A61" s="394"/>
      <c r="B61" s="395"/>
      <c r="C61" s="395"/>
      <c r="D61" s="395"/>
      <c r="E61" s="396"/>
      <c r="F61" s="437"/>
      <c r="G61" s="438"/>
      <c r="H61" s="438"/>
      <c r="I61" s="438"/>
      <c r="J61" s="439"/>
      <c r="K61" s="374"/>
      <c r="L61" s="376"/>
      <c r="N61" s="83"/>
      <c r="O61" s="83"/>
      <c r="P61" s="83"/>
      <c r="Q61" s="83"/>
      <c r="R61" s="83"/>
      <c r="S61" s="83"/>
      <c r="T61" s="83"/>
      <c r="U61" s="83"/>
      <c r="V61" s="83"/>
      <c r="W61" s="83"/>
      <c r="X61" s="83"/>
    </row>
    <row r="62" spans="1:24" ht="4.5" customHeight="1" x14ac:dyDescent="0.15">
      <c r="A62" s="38"/>
      <c r="B62" s="38"/>
      <c r="C62" s="39"/>
      <c r="D62" s="38"/>
      <c r="E62" s="38"/>
      <c r="F62" s="38"/>
      <c r="G62" s="38"/>
      <c r="H62" s="38"/>
      <c r="I62" s="40"/>
      <c r="J62" s="40"/>
      <c r="K62" s="40"/>
      <c r="L62" s="40"/>
    </row>
    <row r="63" spans="1:24" ht="13.5" customHeight="1" x14ac:dyDescent="0.15">
      <c r="A63" s="440" t="s">
        <v>1</v>
      </c>
      <c r="B63" s="441"/>
      <c r="C63" s="3" t="s">
        <v>2</v>
      </c>
      <c r="D63" s="4" t="s">
        <v>4</v>
      </c>
      <c r="E63" s="4" t="s">
        <v>7</v>
      </c>
      <c r="F63" s="4" t="s">
        <v>5</v>
      </c>
      <c r="G63" s="259" t="s">
        <v>6</v>
      </c>
      <c r="H63" s="4" t="s">
        <v>3</v>
      </c>
      <c r="I63" s="4" t="s">
        <v>8</v>
      </c>
      <c r="J63" s="4" t="s">
        <v>558</v>
      </c>
      <c r="K63" s="5" t="s">
        <v>9</v>
      </c>
      <c r="L63" s="5" t="s">
        <v>474</v>
      </c>
    </row>
    <row r="64" spans="1:24" ht="13.5" customHeight="1" x14ac:dyDescent="0.2">
      <c r="A64" s="30" t="s">
        <v>120</v>
      </c>
      <c r="B64" s="16" t="s">
        <v>121</v>
      </c>
      <c r="C64" s="169">
        <f t="shared" ref="C64:C95" si="5">SUM(D64:K64)</f>
        <v>900</v>
      </c>
      <c r="D64" s="162"/>
      <c r="E64" s="162">
        <v>300</v>
      </c>
      <c r="F64" s="162">
        <v>600</v>
      </c>
      <c r="G64" s="265"/>
      <c r="H64" s="162"/>
      <c r="I64" s="162"/>
      <c r="J64" s="162"/>
      <c r="K64" s="163"/>
      <c r="L64" s="377"/>
    </row>
    <row r="65" spans="1:12" ht="13.5" customHeight="1" x14ac:dyDescent="0.25">
      <c r="A65" s="30"/>
      <c r="B65" s="19"/>
      <c r="C65" s="167">
        <f t="shared" si="5"/>
        <v>0</v>
      </c>
      <c r="D65" s="164"/>
      <c r="E65" s="201"/>
      <c r="F65" s="201"/>
      <c r="G65" s="266"/>
      <c r="H65" s="164"/>
      <c r="I65" s="164"/>
      <c r="J65" s="164"/>
      <c r="K65" s="165"/>
      <c r="L65" s="378"/>
    </row>
    <row r="66" spans="1:12" ht="13.5" customHeight="1" x14ac:dyDescent="0.2">
      <c r="A66" s="30"/>
      <c r="B66" s="16" t="s">
        <v>122</v>
      </c>
      <c r="C66" s="169">
        <f t="shared" si="5"/>
        <v>3250</v>
      </c>
      <c r="D66" s="155"/>
      <c r="E66" s="155">
        <v>2400</v>
      </c>
      <c r="F66" s="155"/>
      <c r="G66" s="239">
        <v>800</v>
      </c>
      <c r="H66" s="155"/>
      <c r="I66" s="155"/>
      <c r="J66" s="155">
        <v>50</v>
      </c>
      <c r="K66" s="156"/>
      <c r="L66" s="377" t="s">
        <v>570</v>
      </c>
    </row>
    <row r="67" spans="1:12" ht="13.5" customHeight="1" x14ac:dyDescent="0.25">
      <c r="A67" s="30"/>
      <c r="B67" s="19"/>
      <c r="C67" s="167">
        <f t="shared" si="5"/>
        <v>0</v>
      </c>
      <c r="D67" s="159"/>
      <c r="E67" s="203"/>
      <c r="F67" s="159"/>
      <c r="G67" s="267"/>
      <c r="H67" s="159"/>
      <c r="I67" s="159"/>
      <c r="J67" s="203"/>
      <c r="K67" s="160"/>
      <c r="L67" s="378"/>
    </row>
    <row r="68" spans="1:12" ht="13.5" customHeight="1" x14ac:dyDescent="0.2">
      <c r="A68" s="52"/>
      <c r="B68" s="427" t="s">
        <v>240</v>
      </c>
      <c r="C68" s="169">
        <f t="shared" si="5"/>
        <v>2350</v>
      </c>
      <c r="D68" s="162">
        <v>2000</v>
      </c>
      <c r="E68" s="162"/>
      <c r="F68" s="162"/>
      <c r="G68" s="265"/>
      <c r="H68" s="162">
        <v>150</v>
      </c>
      <c r="I68" s="162">
        <v>200</v>
      </c>
      <c r="J68" s="162"/>
      <c r="K68" s="163"/>
      <c r="L68" s="377"/>
    </row>
    <row r="69" spans="1:12" ht="13.5" customHeight="1" x14ac:dyDescent="0.25">
      <c r="A69" s="30"/>
      <c r="B69" s="452"/>
      <c r="C69" s="167">
        <f t="shared" si="5"/>
        <v>0</v>
      </c>
      <c r="D69" s="201"/>
      <c r="E69" s="164"/>
      <c r="F69" s="164"/>
      <c r="G69" s="266"/>
      <c r="H69" s="201"/>
      <c r="I69" s="201"/>
      <c r="J69" s="164"/>
      <c r="K69" s="165"/>
      <c r="L69" s="378"/>
    </row>
    <row r="70" spans="1:12" ht="13.5" customHeight="1" x14ac:dyDescent="0.2">
      <c r="A70" s="406" t="s">
        <v>123</v>
      </c>
      <c r="B70" s="407"/>
      <c r="C70" s="169">
        <f t="shared" si="5"/>
        <v>6500</v>
      </c>
      <c r="D70" s="155">
        <f t="shared" ref="D70:K71" si="6">SUM(D64,D66,D68)</f>
        <v>2000</v>
      </c>
      <c r="E70" s="155">
        <f>SUM(E64,E66,E68)</f>
        <v>2700</v>
      </c>
      <c r="F70" s="155">
        <f t="shared" si="6"/>
        <v>600</v>
      </c>
      <c r="G70" s="239">
        <f t="shared" si="6"/>
        <v>800</v>
      </c>
      <c r="H70" s="155">
        <f>SUM(H64,H66,H68)</f>
        <v>150</v>
      </c>
      <c r="I70" s="155">
        <f t="shared" si="6"/>
        <v>200</v>
      </c>
      <c r="J70" s="155">
        <f>SUM(J64,J66,J68)</f>
        <v>50</v>
      </c>
      <c r="K70" s="156">
        <f t="shared" si="6"/>
        <v>0</v>
      </c>
      <c r="L70" s="377"/>
    </row>
    <row r="71" spans="1:12" ht="13.5" customHeight="1" x14ac:dyDescent="0.25">
      <c r="A71" s="408"/>
      <c r="B71" s="409"/>
      <c r="C71" s="167">
        <f t="shared" si="5"/>
        <v>0</v>
      </c>
      <c r="D71" s="178">
        <f t="shared" si="6"/>
        <v>0</v>
      </c>
      <c r="E71" s="178">
        <f>SUM(E65,E67,E69)</f>
        <v>0</v>
      </c>
      <c r="F71" s="178">
        <f t="shared" si="6"/>
        <v>0</v>
      </c>
      <c r="G71" s="193">
        <f t="shared" si="6"/>
        <v>0</v>
      </c>
      <c r="H71" s="159">
        <f>SUM(H65,H67,H69)</f>
        <v>0</v>
      </c>
      <c r="I71" s="178">
        <f t="shared" si="6"/>
        <v>0</v>
      </c>
      <c r="J71" s="178">
        <f>SUM(J65,J67,J69)</f>
        <v>0</v>
      </c>
      <c r="K71" s="179">
        <f t="shared" si="6"/>
        <v>0</v>
      </c>
      <c r="L71" s="378"/>
    </row>
    <row r="72" spans="1:12" ht="13.5" customHeight="1" x14ac:dyDescent="0.2">
      <c r="A72" s="30" t="s">
        <v>124</v>
      </c>
      <c r="B72" s="16" t="s">
        <v>127</v>
      </c>
      <c r="C72" s="169">
        <f t="shared" si="5"/>
        <v>3150</v>
      </c>
      <c r="D72" s="162">
        <v>2900</v>
      </c>
      <c r="E72" s="162"/>
      <c r="F72" s="162"/>
      <c r="G72" s="265"/>
      <c r="H72" s="162">
        <v>250</v>
      </c>
      <c r="I72" s="162"/>
      <c r="J72" s="162"/>
      <c r="K72" s="163"/>
      <c r="L72" s="377"/>
    </row>
    <row r="73" spans="1:12" ht="13.5" customHeight="1" x14ac:dyDescent="0.25">
      <c r="A73" s="30"/>
      <c r="B73" s="19"/>
      <c r="C73" s="167">
        <f t="shared" si="5"/>
        <v>0</v>
      </c>
      <c r="D73" s="201"/>
      <c r="E73" s="164"/>
      <c r="F73" s="164"/>
      <c r="G73" s="266"/>
      <c r="H73" s="201"/>
      <c r="I73" s="164"/>
      <c r="J73" s="164"/>
      <c r="K73" s="165"/>
      <c r="L73" s="378"/>
    </row>
    <row r="74" spans="1:12" ht="13.5" customHeight="1" x14ac:dyDescent="0.2">
      <c r="A74" s="30"/>
      <c r="B74" s="427" t="s">
        <v>475</v>
      </c>
      <c r="C74" s="169">
        <f t="shared" si="5"/>
        <v>2350</v>
      </c>
      <c r="D74" s="155"/>
      <c r="E74" s="155">
        <v>850</v>
      </c>
      <c r="F74" s="155">
        <v>1300</v>
      </c>
      <c r="G74" s="239"/>
      <c r="H74" s="155"/>
      <c r="I74" s="155">
        <v>200</v>
      </c>
      <c r="J74" s="155"/>
      <c r="K74" s="156"/>
      <c r="L74" s="377" t="s">
        <v>447</v>
      </c>
    </row>
    <row r="75" spans="1:12" ht="13.5" customHeight="1" x14ac:dyDescent="0.25">
      <c r="A75" s="30"/>
      <c r="B75" s="428"/>
      <c r="C75" s="167">
        <f t="shared" si="5"/>
        <v>0</v>
      </c>
      <c r="D75" s="159"/>
      <c r="E75" s="203"/>
      <c r="F75" s="203"/>
      <c r="G75" s="195"/>
      <c r="H75" s="159"/>
      <c r="I75" s="203"/>
      <c r="J75" s="159"/>
      <c r="K75" s="160"/>
      <c r="L75" s="378"/>
    </row>
    <row r="76" spans="1:12" ht="13.5" customHeight="1" x14ac:dyDescent="0.2">
      <c r="A76" s="30"/>
      <c r="B76" s="427" t="s">
        <v>241</v>
      </c>
      <c r="C76" s="169">
        <f t="shared" si="5"/>
        <v>3100</v>
      </c>
      <c r="D76" s="162"/>
      <c r="E76" s="162">
        <v>2100</v>
      </c>
      <c r="F76" s="162">
        <v>0</v>
      </c>
      <c r="G76" s="265">
        <v>900</v>
      </c>
      <c r="H76" s="162"/>
      <c r="I76" s="162"/>
      <c r="J76" s="162">
        <v>100</v>
      </c>
      <c r="K76" s="163"/>
      <c r="L76" s="377"/>
    </row>
    <row r="77" spans="1:12" ht="13.5" customHeight="1" x14ac:dyDescent="0.25">
      <c r="A77" s="30"/>
      <c r="B77" s="452"/>
      <c r="C77" s="167">
        <f t="shared" si="5"/>
        <v>0</v>
      </c>
      <c r="D77" s="164"/>
      <c r="E77" s="201"/>
      <c r="F77" s="164">
        <v>0</v>
      </c>
      <c r="G77" s="268"/>
      <c r="H77" s="164"/>
      <c r="I77" s="164"/>
      <c r="J77" s="201"/>
      <c r="K77" s="165"/>
      <c r="L77" s="378"/>
    </row>
    <row r="78" spans="1:12" ht="13.5" customHeight="1" x14ac:dyDescent="0.2">
      <c r="A78" s="406" t="s">
        <v>125</v>
      </c>
      <c r="B78" s="407"/>
      <c r="C78" s="169">
        <f t="shared" si="5"/>
        <v>8600</v>
      </c>
      <c r="D78" s="155">
        <f t="shared" ref="D78:K79" si="7">SUM(D72,D74,D76)</f>
        <v>2900</v>
      </c>
      <c r="E78" s="155">
        <f>SUM(E72,E74,E76)</f>
        <v>2950</v>
      </c>
      <c r="F78" s="155">
        <f t="shared" si="7"/>
        <v>1300</v>
      </c>
      <c r="G78" s="239">
        <f t="shared" si="7"/>
        <v>900</v>
      </c>
      <c r="H78" s="155">
        <f>SUM(H72,H74,H76)</f>
        <v>250</v>
      </c>
      <c r="I78" s="155">
        <f t="shared" si="7"/>
        <v>200</v>
      </c>
      <c r="J78" s="155">
        <f>SUM(J72,J74,J76)</f>
        <v>100</v>
      </c>
      <c r="K78" s="156">
        <f t="shared" si="7"/>
        <v>0</v>
      </c>
      <c r="L78" s="377"/>
    </row>
    <row r="79" spans="1:12" ht="13.5" customHeight="1" x14ac:dyDescent="0.25">
      <c r="A79" s="408"/>
      <c r="B79" s="409"/>
      <c r="C79" s="167">
        <f t="shared" si="5"/>
        <v>0</v>
      </c>
      <c r="D79" s="178">
        <f t="shared" si="7"/>
        <v>0</v>
      </c>
      <c r="E79" s="178">
        <f>SUM(E73,E75,E77)</f>
        <v>0</v>
      </c>
      <c r="F79" s="178">
        <f t="shared" si="7"/>
        <v>0</v>
      </c>
      <c r="G79" s="193">
        <f>SUM(G73,G75,G77)</f>
        <v>0</v>
      </c>
      <c r="H79" s="159">
        <f>SUM(H73,H75,H77)</f>
        <v>0</v>
      </c>
      <c r="I79" s="178">
        <f t="shared" si="7"/>
        <v>0</v>
      </c>
      <c r="J79" s="178">
        <f>SUM(J73,J75,J77)</f>
        <v>0</v>
      </c>
      <c r="K79" s="179">
        <f t="shared" si="7"/>
        <v>0</v>
      </c>
      <c r="L79" s="378"/>
    </row>
    <row r="80" spans="1:12" ht="13.5" customHeight="1" x14ac:dyDescent="0.2">
      <c r="A80" s="30" t="s">
        <v>126</v>
      </c>
      <c r="B80" s="16" t="s">
        <v>127</v>
      </c>
      <c r="C80" s="169">
        <f t="shared" si="5"/>
        <v>1450</v>
      </c>
      <c r="D80" s="155">
        <v>1200</v>
      </c>
      <c r="E80" s="155"/>
      <c r="F80" s="155"/>
      <c r="G80" s="239"/>
      <c r="H80" s="155">
        <v>150</v>
      </c>
      <c r="I80" s="155">
        <v>100</v>
      </c>
      <c r="J80" s="155"/>
      <c r="K80" s="156"/>
      <c r="L80" s="377"/>
    </row>
    <row r="81" spans="1:12" ht="13.5" customHeight="1" x14ac:dyDescent="0.25">
      <c r="A81" s="30"/>
      <c r="B81" s="19"/>
      <c r="C81" s="167">
        <f t="shared" si="5"/>
        <v>0</v>
      </c>
      <c r="D81" s="203"/>
      <c r="E81" s="159"/>
      <c r="F81" s="159"/>
      <c r="G81" s="195"/>
      <c r="H81" s="203"/>
      <c r="I81" s="203"/>
      <c r="J81" s="159"/>
      <c r="K81" s="160"/>
      <c r="L81" s="378"/>
    </row>
    <row r="82" spans="1:12" ht="13.5" customHeight="1" x14ac:dyDescent="0.2">
      <c r="A82" s="30"/>
      <c r="B82" s="427" t="s">
        <v>304</v>
      </c>
      <c r="C82" s="169">
        <f t="shared" si="5"/>
        <v>1700</v>
      </c>
      <c r="D82" s="162"/>
      <c r="E82" s="162">
        <v>1200</v>
      </c>
      <c r="F82" s="162"/>
      <c r="G82" s="265">
        <v>450</v>
      </c>
      <c r="H82" s="162"/>
      <c r="I82" s="162"/>
      <c r="J82" s="162">
        <v>50</v>
      </c>
      <c r="K82" s="163"/>
      <c r="L82" s="377"/>
    </row>
    <row r="83" spans="1:12" ht="13.5" customHeight="1" x14ac:dyDescent="0.25">
      <c r="A83" s="30"/>
      <c r="B83" s="452"/>
      <c r="C83" s="167">
        <f t="shared" si="5"/>
        <v>0</v>
      </c>
      <c r="D83" s="164"/>
      <c r="E83" s="201"/>
      <c r="F83" s="164"/>
      <c r="G83" s="268"/>
      <c r="H83" s="164"/>
      <c r="I83" s="164"/>
      <c r="J83" s="201"/>
      <c r="K83" s="165"/>
      <c r="L83" s="378"/>
    </row>
    <row r="84" spans="1:12" ht="13.5" customHeight="1" x14ac:dyDescent="0.2">
      <c r="A84" s="406" t="s">
        <v>128</v>
      </c>
      <c r="B84" s="407"/>
      <c r="C84" s="169">
        <f t="shared" si="5"/>
        <v>3150</v>
      </c>
      <c r="D84" s="162">
        <f t="shared" ref="D84:K84" si="8">SUM(D80,D82)</f>
        <v>1200</v>
      </c>
      <c r="E84" s="162">
        <f>SUM(E80,E82)</f>
        <v>1200</v>
      </c>
      <c r="F84" s="162">
        <f t="shared" si="8"/>
        <v>0</v>
      </c>
      <c r="G84" s="265">
        <f t="shared" si="8"/>
        <v>450</v>
      </c>
      <c r="H84" s="162">
        <f>SUM(H80,H82)</f>
        <v>150</v>
      </c>
      <c r="I84" s="162">
        <f t="shared" si="8"/>
        <v>100</v>
      </c>
      <c r="J84" s="162">
        <f>SUM(J80,J82)</f>
        <v>50</v>
      </c>
      <c r="K84" s="163">
        <f t="shared" si="8"/>
        <v>0</v>
      </c>
      <c r="L84" s="377"/>
    </row>
    <row r="85" spans="1:12" ht="13.5" customHeight="1" x14ac:dyDescent="0.25">
      <c r="A85" s="408"/>
      <c r="B85" s="409"/>
      <c r="C85" s="167">
        <f t="shared" si="5"/>
        <v>0</v>
      </c>
      <c r="D85" s="168">
        <f t="shared" ref="D85:K85" si="9">SUM(D83,D81)</f>
        <v>0</v>
      </c>
      <c r="E85" s="168">
        <f>SUM(E83,E81)</f>
        <v>0</v>
      </c>
      <c r="F85" s="168">
        <f t="shared" si="9"/>
        <v>0</v>
      </c>
      <c r="G85" s="194">
        <f t="shared" si="9"/>
        <v>0</v>
      </c>
      <c r="H85" s="164">
        <f>SUM(H83,H81)</f>
        <v>0</v>
      </c>
      <c r="I85" s="168">
        <f t="shared" si="9"/>
        <v>0</v>
      </c>
      <c r="J85" s="168">
        <f>SUM(J83,J81)</f>
        <v>0</v>
      </c>
      <c r="K85" s="180">
        <f t="shared" si="9"/>
        <v>0</v>
      </c>
      <c r="L85" s="378"/>
    </row>
    <row r="86" spans="1:12" ht="13.5" customHeight="1" x14ac:dyDescent="0.2">
      <c r="A86" s="30" t="s">
        <v>129</v>
      </c>
      <c r="B86" s="16" t="s">
        <v>127</v>
      </c>
      <c r="C86" s="169">
        <f t="shared" si="5"/>
        <v>2000</v>
      </c>
      <c r="D86" s="155">
        <v>1750</v>
      </c>
      <c r="E86" s="155"/>
      <c r="F86" s="155"/>
      <c r="G86" s="239"/>
      <c r="H86" s="155">
        <v>100</v>
      </c>
      <c r="I86" s="155">
        <v>100</v>
      </c>
      <c r="J86" s="155">
        <v>50</v>
      </c>
      <c r="K86" s="156"/>
      <c r="L86" s="377"/>
    </row>
    <row r="87" spans="1:12" ht="13.5" customHeight="1" x14ac:dyDescent="0.25">
      <c r="A87" s="30"/>
      <c r="B87" s="19"/>
      <c r="C87" s="167">
        <f t="shared" si="5"/>
        <v>0</v>
      </c>
      <c r="D87" s="203"/>
      <c r="E87" s="159"/>
      <c r="F87" s="159"/>
      <c r="G87" s="195"/>
      <c r="H87" s="203"/>
      <c r="I87" s="203"/>
      <c r="J87" s="203"/>
      <c r="K87" s="160"/>
      <c r="L87" s="378"/>
    </row>
    <row r="88" spans="1:12" ht="13.5" customHeight="1" x14ac:dyDescent="0.2">
      <c r="A88" s="30"/>
      <c r="B88" s="16" t="s">
        <v>553</v>
      </c>
      <c r="C88" s="169">
        <f t="shared" si="5"/>
        <v>1000</v>
      </c>
      <c r="D88" s="162"/>
      <c r="E88" s="162">
        <v>400</v>
      </c>
      <c r="F88" s="162">
        <v>600</v>
      </c>
      <c r="G88" s="265"/>
      <c r="H88" s="162"/>
      <c r="I88" s="162"/>
      <c r="J88" s="162"/>
      <c r="K88" s="163"/>
      <c r="L88" s="377"/>
    </row>
    <row r="89" spans="1:12" ht="13.5" customHeight="1" x14ac:dyDescent="0.25">
      <c r="A89" s="30"/>
      <c r="B89" s="19"/>
      <c r="C89" s="167">
        <f t="shared" si="5"/>
        <v>0</v>
      </c>
      <c r="D89" s="164"/>
      <c r="E89" s="201"/>
      <c r="F89" s="201"/>
      <c r="G89" s="266"/>
      <c r="H89" s="164"/>
      <c r="I89" s="164"/>
      <c r="J89" s="164"/>
      <c r="K89" s="165"/>
      <c r="L89" s="378"/>
    </row>
    <row r="90" spans="1:12" ht="13.5" customHeight="1" x14ac:dyDescent="0.2">
      <c r="A90" s="30"/>
      <c r="B90" s="232" t="s">
        <v>481</v>
      </c>
      <c r="C90" s="169">
        <f t="shared" si="5"/>
        <v>1800</v>
      </c>
      <c r="D90" s="155"/>
      <c r="E90" s="155">
        <v>1300</v>
      </c>
      <c r="F90" s="155"/>
      <c r="G90" s="239">
        <v>500</v>
      </c>
      <c r="H90" s="155"/>
      <c r="I90" s="155"/>
      <c r="J90" s="155"/>
      <c r="K90" s="156"/>
      <c r="L90" s="377"/>
    </row>
    <row r="91" spans="1:12" ht="13.5" customHeight="1" x14ac:dyDescent="0.25">
      <c r="A91" s="30"/>
      <c r="B91" s="233"/>
      <c r="C91" s="167">
        <f t="shared" si="5"/>
        <v>0</v>
      </c>
      <c r="D91" s="159"/>
      <c r="E91" s="203"/>
      <c r="F91" s="159"/>
      <c r="G91" s="267"/>
      <c r="H91" s="159"/>
      <c r="I91" s="159"/>
      <c r="J91" s="159"/>
      <c r="K91" s="160"/>
      <c r="L91" s="378"/>
    </row>
    <row r="92" spans="1:12" ht="13.5" customHeight="1" x14ac:dyDescent="0.2">
      <c r="A92" s="406" t="s">
        <v>130</v>
      </c>
      <c r="B92" s="407"/>
      <c r="C92" s="169">
        <f t="shared" si="5"/>
        <v>4800</v>
      </c>
      <c r="D92" s="162">
        <f t="shared" ref="D92:K93" si="10">SUM(D86,D88,D90)</f>
        <v>1750</v>
      </c>
      <c r="E92" s="162">
        <f>SUM(E86,E88,E90)</f>
        <v>1700</v>
      </c>
      <c r="F92" s="162">
        <f t="shared" si="10"/>
        <v>600</v>
      </c>
      <c r="G92" s="265">
        <f t="shared" si="10"/>
        <v>500</v>
      </c>
      <c r="H92" s="162">
        <f>SUM(H86,H88,H90)</f>
        <v>100</v>
      </c>
      <c r="I92" s="162">
        <f t="shared" si="10"/>
        <v>100</v>
      </c>
      <c r="J92" s="162">
        <f>SUM(J86,J88,J90)</f>
        <v>50</v>
      </c>
      <c r="K92" s="163">
        <f t="shared" si="10"/>
        <v>0</v>
      </c>
      <c r="L92" s="377"/>
    </row>
    <row r="93" spans="1:12" ht="13.5" customHeight="1" x14ac:dyDescent="0.25">
      <c r="A93" s="408"/>
      <c r="B93" s="409"/>
      <c r="C93" s="167">
        <f t="shared" si="5"/>
        <v>0</v>
      </c>
      <c r="D93" s="168">
        <f t="shared" si="10"/>
        <v>0</v>
      </c>
      <c r="E93" s="168">
        <f>SUM(E87,E89,E91)</f>
        <v>0</v>
      </c>
      <c r="F93" s="168">
        <f t="shared" si="10"/>
        <v>0</v>
      </c>
      <c r="G93" s="194">
        <f>SUM(G87,G89,G91)</f>
        <v>0</v>
      </c>
      <c r="H93" s="164">
        <f>SUM(H87,H89,H91)</f>
        <v>0</v>
      </c>
      <c r="I93" s="168">
        <f t="shared" si="10"/>
        <v>0</v>
      </c>
      <c r="J93" s="168">
        <f>SUM(J87,J89,J91)</f>
        <v>0</v>
      </c>
      <c r="K93" s="180">
        <f t="shared" si="10"/>
        <v>0</v>
      </c>
      <c r="L93" s="378"/>
    </row>
    <row r="94" spans="1:12" ht="13.5" customHeight="1" x14ac:dyDescent="0.2">
      <c r="A94" s="30" t="s">
        <v>131</v>
      </c>
      <c r="B94" s="16" t="s">
        <v>132</v>
      </c>
      <c r="C94" s="169">
        <f t="shared" si="5"/>
        <v>4700</v>
      </c>
      <c r="D94" s="155">
        <v>4050</v>
      </c>
      <c r="E94" s="155"/>
      <c r="F94" s="155"/>
      <c r="G94" s="239"/>
      <c r="H94" s="155">
        <v>550</v>
      </c>
      <c r="I94" s="155"/>
      <c r="J94" s="155">
        <v>100</v>
      </c>
      <c r="K94" s="156"/>
      <c r="L94" s="377"/>
    </row>
    <row r="95" spans="1:12" ht="13.5" customHeight="1" x14ac:dyDescent="0.25">
      <c r="A95" s="30"/>
      <c r="B95" s="19"/>
      <c r="C95" s="167">
        <f t="shared" si="5"/>
        <v>0</v>
      </c>
      <c r="D95" s="203"/>
      <c r="E95" s="159"/>
      <c r="F95" s="159"/>
      <c r="G95" s="195"/>
      <c r="H95" s="203"/>
      <c r="I95" s="159"/>
      <c r="J95" s="203"/>
      <c r="K95" s="160"/>
      <c r="L95" s="378"/>
    </row>
    <row r="96" spans="1:12" ht="13.5" customHeight="1" x14ac:dyDescent="0.2">
      <c r="A96" s="30"/>
      <c r="B96" s="16" t="s">
        <v>494</v>
      </c>
      <c r="C96" s="169">
        <f t="shared" ref="C96:C113" si="11">SUM(D96:K96)</f>
        <v>4150</v>
      </c>
      <c r="D96" s="265"/>
      <c r="E96" s="162">
        <v>2450</v>
      </c>
      <c r="F96" s="162">
        <v>1700</v>
      </c>
      <c r="G96" s="265"/>
      <c r="H96" s="162"/>
      <c r="I96" s="162"/>
      <c r="J96" s="162"/>
      <c r="K96" s="163"/>
      <c r="L96" s="377"/>
    </row>
    <row r="97" spans="1:12" ht="13.5" customHeight="1" x14ac:dyDescent="0.25">
      <c r="A97" s="30"/>
      <c r="B97" s="19"/>
      <c r="C97" s="167">
        <f t="shared" si="11"/>
        <v>0</v>
      </c>
      <c r="D97" s="266"/>
      <c r="E97" s="201"/>
      <c r="F97" s="201"/>
      <c r="G97" s="266"/>
      <c r="H97" s="164"/>
      <c r="I97" s="164"/>
      <c r="J97" s="164"/>
      <c r="K97" s="165"/>
      <c r="L97" s="378"/>
    </row>
    <row r="98" spans="1:12" ht="13.5" customHeight="1" x14ac:dyDescent="0.2">
      <c r="A98" s="30"/>
      <c r="B98" s="16" t="s">
        <v>575</v>
      </c>
      <c r="C98" s="169">
        <f t="shared" si="11"/>
        <v>4100</v>
      </c>
      <c r="D98" s="155"/>
      <c r="E98" s="155">
        <v>2550</v>
      </c>
      <c r="F98" s="155"/>
      <c r="G98" s="239">
        <v>1300</v>
      </c>
      <c r="H98" s="155"/>
      <c r="I98" s="155">
        <v>250</v>
      </c>
      <c r="J98" s="155"/>
      <c r="K98" s="156"/>
      <c r="L98" s="377" t="s">
        <v>570</v>
      </c>
    </row>
    <row r="99" spans="1:12" ht="13.5" customHeight="1" x14ac:dyDescent="0.25">
      <c r="A99" s="30"/>
      <c r="B99" s="19"/>
      <c r="C99" s="167">
        <f t="shared" si="11"/>
        <v>0</v>
      </c>
      <c r="D99" s="159"/>
      <c r="E99" s="203"/>
      <c r="F99" s="159"/>
      <c r="G99" s="267"/>
      <c r="H99" s="159"/>
      <c r="I99" s="203"/>
      <c r="J99" s="159"/>
      <c r="K99" s="160"/>
      <c r="L99" s="378"/>
    </row>
    <row r="100" spans="1:12" ht="13.5" customHeight="1" x14ac:dyDescent="0.2">
      <c r="A100" s="30"/>
      <c r="B100" s="16" t="s">
        <v>303</v>
      </c>
      <c r="C100" s="169">
        <f t="shared" si="11"/>
        <v>2250</v>
      </c>
      <c r="D100" s="162"/>
      <c r="E100" s="162">
        <v>1250</v>
      </c>
      <c r="F100" s="162"/>
      <c r="G100" s="265">
        <v>850</v>
      </c>
      <c r="H100" s="162"/>
      <c r="I100" s="162">
        <v>150</v>
      </c>
      <c r="J100" s="162"/>
      <c r="K100" s="163"/>
      <c r="L100" s="377"/>
    </row>
    <row r="101" spans="1:12" ht="13.5" customHeight="1" x14ac:dyDescent="0.25">
      <c r="A101" s="30"/>
      <c r="B101" s="19" t="s">
        <v>308</v>
      </c>
      <c r="C101" s="167">
        <f t="shared" si="11"/>
        <v>0</v>
      </c>
      <c r="D101" s="164"/>
      <c r="E101" s="201"/>
      <c r="F101" s="164"/>
      <c r="G101" s="268"/>
      <c r="H101" s="164"/>
      <c r="I101" s="201"/>
      <c r="J101" s="164"/>
      <c r="K101" s="165"/>
      <c r="L101" s="378"/>
    </row>
    <row r="102" spans="1:12" ht="13.5" customHeight="1" x14ac:dyDescent="0.2">
      <c r="A102" s="406" t="s">
        <v>133</v>
      </c>
      <c r="B102" s="407"/>
      <c r="C102" s="169">
        <f t="shared" si="11"/>
        <v>15200</v>
      </c>
      <c r="D102" s="162">
        <f>SUM(D94,D96,D98,D100)</f>
        <v>4050</v>
      </c>
      <c r="E102" s="162">
        <f>SUM(E94,E96,E98,E100)</f>
        <v>6250</v>
      </c>
      <c r="F102" s="162">
        <f t="shared" ref="F102:K102" si="12">SUM(F94,F96,F98,F100)</f>
        <v>1700</v>
      </c>
      <c r="G102" s="265">
        <f t="shared" si="12"/>
        <v>2150</v>
      </c>
      <c r="H102" s="162">
        <f t="shared" si="12"/>
        <v>550</v>
      </c>
      <c r="I102" s="162">
        <f t="shared" si="12"/>
        <v>400</v>
      </c>
      <c r="J102" s="162">
        <f t="shared" si="12"/>
        <v>100</v>
      </c>
      <c r="K102" s="163">
        <f t="shared" si="12"/>
        <v>0</v>
      </c>
      <c r="L102" s="377"/>
    </row>
    <row r="103" spans="1:12" ht="13.5" customHeight="1" x14ac:dyDescent="0.25">
      <c r="A103" s="408"/>
      <c r="B103" s="409"/>
      <c r="C103" s="167">
        <f t="shared" si="11"/>
        <v>0</v>
      </c>
      <c r="D103" s="168">
        <f>SUM(D95,D97,D99,D101)</f>
        <v>0</v>
      </c>
      <c r="E103" s="168">
        <f>SUM(E95,E97,E99,E101)</f>
        <v>0</v>
      </c>
      <c r="F103" s="168">
        <f t="shared" ref="F103:K103" si="13">SUM(F95,F97,F99,F101)</f>
        <v>0</v>
      </c>
      <c r="G103" s="194">
        <f t="shared" si="13"/>
        <v>0</v>
      </c>
      <c r="H103" s="164">
        <f t="shared" si="13"/>
        <v>0</v>
      </c>
      <c r="I103" s="168">
        <f t="shared" si="13"/>
        <v>0</v>
      </c>
      <c r="J103" s="168">
        <f t="shared" si="13"/>
        <v>0</v>
      </c>
      <c r="K103" s="180">
        <f t="shared" si="13"/>
        <v>0</v>
      </c>
      <c r="L103" s="378"/>
    </row>
    <row r="104" spans="1:12" ht="13.5" customHeight="1" x14ac:dyDescent="0.2">
      <c r="A104" s="30" t="s">
        <v>134</v>
      </c>
      <c r="B104" s="16" t="s">
        <v>135</v>
      </c>
      <c r="C104" s="169">
        <f t="shared" si="11"/>
        <v>950</v>
      </c>
      <c r="D104" s="155">
        <v>600</v>
      </c>
      <c r="E104" s="155">
        <v>150</v>
      </c>
      <c r="F104" s="155"/>
      <c r="G104" s="239">
        <v>100</v>
      </c>
      <c r="H104" s="155">
        <v>50</v>
      </c>
      <c r="I104" s="155">
        <v>50</v>
      </c>
      <c r="J104" s="162"/>
      <c r="K104" s="156"/>
      <c r="L104" s="377"/>
    </row>
    <row r="105" spans="1:12" ht="13.5" customHeight="1" x14ac:dyDescent="0.25">
      <c r="A105" s="43"/>
      <c r="B105" s="19"/>
      <c r="C105" s="167">
        <f t="shared" si="11"/>
        <v>0</v>
      </c>
      <c r="D105" s="203"/>
      <c r="E105" s="203"/>
      <c r="F105" s="159"/>
      <c r="G105" s="267"/>
      <c r="H105" s="203"/>
      <c r="I105" s="203"/>
      <c r="J105" s="164"/>
      <c r="K105" s="160"/>
      <c r="L105" s="378"/>
    </row>
    <row r="106" spans="1:12" ht="13.5" customHeight="1" x14ac:dyDescent="0.2">
      <c r="A106" s="30" t="s">
        <v>136</v>
      </c>
      <c r="B106" s="16" t="s">
        <v>137</v>
      </c>
      <c r="C106" s="169">
        <f t="shared" si="11"/>
        <v>800</v>
      </c>
      <c r="D106" s="162">
        <v>500</v>
      </c>
      <c r="E106" s="162">
        <v>150</v>
      </c>
      <c r="F106" s="162">
        <v>50</v>
      </c>
      <c r="G106" s="265">
        <v>50</v>
      </c>
      <c r="H106" s="162"/>
      <c r="I106" s="162">
        <v>50</v>
      </c>
      <c r="J106" s="162"/>
      <c r="K106" s="163"/>
      <c r="L106" s="377"/>
    </row>
    <row r="107" spans="1:12" ht="13.5" customHeight="1" x14ac:dyDescent="0.25">
      <c r="A107" s="43"/>
      <c r="B107" s="19"/>
      <c r="C107" s="167">
        <f t="shared" si="11"/>
        <v>0</v>
      </c>
      <c r="D107" s="201"/>
      <c r="E107" s="201"/>
      <c r="F107" s="201"/>
      <c r="G107" s="268"/>
      <c r="H107" s="164"/>
      <c r="I107" s="201"/>
      <c r="J107" s="164"/>
      <c r="K107" s="165"/>
      <c r="L107" s="378"/>
    </row>
    <row r="108" spans="1:12" ht="13.5" customHeight="1" x14ac:dyDescent="0.2">
      <c r="A108" s="30" t="s">
        <v>138</v>
      </c>
      <c r="B108" s="16" t="s">
        <v>139</v>
      </c>
      <c r="C108" s="169">
        <f t="shared" si="11"/>
        <v>800</v>
      </c>
      <c r="D108" s="155">
        <v>500</v>
      </c>
      <c r="E108" s="155">
        <v>200</v>
      </c>
      <c r="F108" s="155">
        <v>50</v>
      </c>
      <c r="G108" s="239">
        <v>50</v>
      </c>
      <c r="H108" s="155"/>
      <c r="I108" s="155"/>
      <c r="J108" s="155"/>
      <c r="K108" s="156"/>
      <c r="L108" s="377"/>
    </row>
    <row r="109" spans="1:12" ht="13.5" customHeight="1" x14ac:dyDescent="0.25">
      <c r="A109" s="30"/>
      <c r="B109" s="19"/>
      <c r="C109" s="167">
        <f t="shared" si="11"/>
        <v>0</v>
      </c>
      <c r="D109" s="203"/>
      <c r="E109" s="203"/>
      <c r="F109" s="203"/>
      <c r="G109" s="267"/>
      <c r="H109" s="159"/>
      <c r="I109" s="159"/>
      <c r="J109" s="159"/>
      <c r="K109" s="160"/>
      <c r="L109" s="378"/>
    </row>
    <row r="110" spans="1:12" ht="13.5" customHeight="1" x14ac:dyDescent="0.2">
      <c r="A110" s="30"/>
      <c r="B110" s="16" t="s">
        <v>42</v>
      </c>
      <c r="C110" s="169">
        <f t="shared" si="11"/>
        <v>850</v>
      </c>
      <c r="D110" s="162">
        <v>650</v>
      </c>
      <c r="E110" s="162">
        <v>50</v>
      </c>
      <c r="F110" s="162">
        <v>50</v>
      </c>
      <c r="G110" s="265">
        <v>50</v>
      </c>
      <c r="H110" s="162">
        <v>50</v>
      </c>
      <c r="I110" s="162"/>
      <c r="J110" s="162"/>
      <c r="K110" s="163"/>
      <c r="L110" s="377"/>
    </row>
    <row r="111" spans="1:12" ht="13.5" customHeight="1" x14ac:dyDescent="0.25">
      <c r="A111" s="30"/>
      <c r="B111" s="19"/>
      <c r="C111" s="167">
        <f t="shared" si="11"/>
        <v>0</v>
      </c>
      <c r="D111" s="201"/>
      <c r="E111" s="201"/>
      <c r="F111" s="201"/>
      <c r="G111" s="268"/>
      <c r="H111" s="201"/>
      <c r="I111" s="164"/>
      <c r="J111" s="164"/>
      <c r="K111" s="165"/>
      <c r="L111" s="378"/>
    </row>
    <row r="112" spans="1:12" ht="13.5" customHeight="1" x14ac:dyDescent="0.2">
      <c r="A112" s="406" t="s">
        <v>140</v>
      </c>
      <c r="B112" s="407"/>
      <c r="C112" s="169">
        <f t="shared" si="11"/>
        <v>1650</v>
      </c>
      <c r="D112" s="155">
        <f t="shared" ref="D112:K113" si="14">SUM(D108,D110)</f>
        <v>1150</v>
      </c>
      <c r="E112" s="155">
        <f>SUM(E108,E110)</f>
        <v>250</v>
      </c>
      <c r="F112" s="155">
        <f t="shared" si="14"/>
        <v>100</v>
      </c>
      <c r="G112" s="239">
        <f t="shared" si="14"/>
        <v>100</v>
      </c>
      <c r="H112" s="155">
        <f>SUM(H108,H110)</f>
        <v>50</v>
      </c>
      <c r="I112" s="155">
        <f t="shared" si="14"/>
        <v>0</v>
      </c>
      <c r="J112" s="155">
        <f>SUM(J108,J110)</f>
        <v>0</v>
      </c>
      <c r="K112" s="156">
        <f t="shared" si="14"/>
        <v>0</v>
      </c>
      <c r="L112" s="377"/>
    </row>
    <row r="113" spans="1:24" ht="13.5" customHeight="1" x14ac:dyDescent="0.25">
      <c r="A113" s="408"/>
      <c r="B113" s="409"/>
      <c r="C113" s="167">
        <f t="shared" si="11"/>
        <v>0</v>
      </c>
      <c r="D113" s="159">
        <f t="shared" si="14"/>
        <v>0</v>
      </c>
      <c r="E113" s="159">
        <f>SUM(E109,E111)</f>
        <v>0</v>
      </c>
      <c r="F113" s="159">
        <f t="shared" si="14"/>
        <v>0</v>
      </c>
      <c r="G113" s="195">
        <f>SUM(G109,G111)</f>
        <v>0</v>
      </c>
      <c r="H113" s="159">
        <f>SUM(H109,H111)</f>
        <v>0</v>
      </c>
      <c r="I113" s="159">
        <f t="shared" si="14"/>
        <v>0</v>
      </c>
      <c r="J113" s="159">
        <f>SUM(J109,J111)</f>
        <v>0</v>
      </c>
      <c r="K113" s="160">
        <f t="shared" si="14"/>
        <v>0</v>
      </c>
      <c r="L113" s="378"/>
    </row>
    <row r="114" spans="1:24" ht="17.25" customHeight="1" x14ac:dyDescent="0.15">
      <c r="A114" s="442" t="s">
        <v>0</v>
      </c>
      <c r="B114" s="442"/>
      <c r="C114" s="238" t="str">
        <f>市郡別合計!$B$1</f>
        <v>Ver1.0</v>
      </c>
      <c r="D114" s="433" t="s">
        <v>370</v>
      </c>
      <c r="E114" s="433"/>
      <c r="F114" s="433"/>
      <c r="G114" s="433"/>
      <c r="H114" s="433"/>
      <c r="I114" s="433"/>
      <c r="J114" s="433"/>
      <c r="K114" s="465" t="str">
        <f>市郡別合計!$I$1</f>
        <v>2019/11/15 改定部数</v>
      </c>
      <c r="L114" s="465"/>
    </row>
    <row r="115" spans="1:24" s="47" customFormat="1" ht="13.5" customHeight="1" x14ac:dyDescent="0.15">
      <c r="A115" s="403" t="s">
        <v>279</v>
      </c>
      <c r="B115" s="404"/>
      <c r="C115" s="404"/>
      <c r="D115" s="405"/>
      <c r="E115" s="370" t="s">
        <v>274</v>
      </c>
      <c r="F115" s="371"/>
      <c r="G115" s="371"/>
      <c r="H115" s="372"/>
      <c r="I115" s="379" t="s">
        <v>306</v>
      </c>
      <c r="J115" s="380"/>
      <c r="K115" s="381"/>
      <c r="L115" s="231" t="s">
        <v>278</v>
      </c>
      <c r="N115" s="83"/>
      <c r="O115" s="83"/>
      <c r="P115" s="83"/>
      <c r="Q115" s="83"/>
      <c r="R115" s="83"/>
      <c r="S115" s="83"/>
      <c r="T115" s="83"/>
      <c r="U115" s="83"/>
      <c r="V115" s="83"/>
      <c r="W115" s="83"/>
      <c r="X115" s="83"/>
    </row>
    <row r="116" spans="1:24" s="47" customFormat="1" ht="13.5" customHeight="1" x14ac:dyDescent="0.15">
      <c r="A116" s="397">
        <f>市郡別合計!$A$3</f>
        <v>0</v>
      </c>
      <c r="B116" s="398"/>
      <c r="C116" s="398"/>
      <c r="D116" s="399"/>
      <c r="E116" s="446">
        <f>市郡別合計!$C$3</f>
        <v>0</v>
      </c>
      <c r="F116" s="447"/>
      <c r="G116" s="447"/>
      <c r="H116" s="448"/>
      <c r="I116" s="382">
        <f>市郡別合計!$F$3</f>
        <v>0</v>
      </c>
      <c r="J116" s="383"/>
      <c r="K116" s="384"/>
      <c r="L116" s="410">
        <f>市郡別合計!$I$3</f>
        <v>0</v>
      </c>
      <c r="N116" s="83"/>
      <c r="O116" s="83"/>
      <c r="P116" s="83"/>
      <c r="Q116" s="83"/>
      <c r="R116" s="83"/>
      <c r="S116" s="83"/>
      <c r="T116" s="83"/>
      <c r="U116" s="83"/>
      <c r="V116" s="83"/>
      <c r="W116" s="83"/>
      <c r="X116" s="83"/>
    </row>
    <row r="117" spans="1:24" s="47" customFormat="1" ht="13.5" customHeight="1" x14ac:dyDescent="0.15">
      <c r="A117" s="400"/>
      <c r="B117" s="401"/>
      <c r="C117" s="401"/>
      <c r="D117" s="402"/>
      <c r="E117" s="449"/>
      <c r="F117" s="450"/>
      <c r="G117" s="450"/>
      <c r="H117" s="451"/>
      <c r="I117" s="385"/>
      <c r="J117" s="386"/>
      <c r="K117" s="387"/>
      <c r="L117" s="411"/>
      <c r="N117" s="83"/>
      <c r="O117" s="83"/>
      <c r="P117" s="83"/>
      <c r="Q117" s="83"/>
      <c r="R117" s="83"/>
      <c r="S117" s="83"/>
      <c r="T117" s="83"/>
      <c r="U117" s="83"/>
      <c r="V117" s="83"/>
      <c r="W117" s="83"/>
      <c r="X117" s="83"/>
    </row>
    <row r="118" spans="1:24" s="47" customFormat="1" ht="13.5" customHeight="1" x14ac:dyDescent="0.15">
      <c r="A118" s="443" t="s">
        <v>280</v>
      </c>
      <c r="B118" s="444"/>
      <c r="C118" s="444"/>
      <c r="D118" s="444"/>
      <c r="E118" s="445"/>
      <c r="F118" s="388" t="s">
        <v>290</v>
      </c>
      <c r="G118" s="389"/>
      <c r="H118" s="389"/>
      <c r="I118" s="389"/>
      <c r="J118" s="390"/>
      <c r="K118" s="16" t="s">
        <v>276</v>
      </c>
      <c r="L118" s="218" t="s">
        <v>277</v>
      </c>
      <c r="N118" s="83"/>
      <c r="O118" s="83"/>
      <c r="P118" s="83"/>
      <c r="Q118" s="83"/>
      <c r="R118" s="83"/>
      <c r="S118" s="83"/>
      <c r="T118" s="83"/>
      <c r="U118" s="83"/>
      <c r="V118" s="83"/>
      <c r="W118" s="83"/>
      <c r="X118" s="83"/>
    </row>
    <row r="119" spans="1:24" s="47" customFormat="1" ht="13.5" customHeight="1" x14ac:dyDescent="0.15">
      <c r="A119" s="391">
        <f>市郡別合計!$A$6</f>
        <v>0</v>
      </c>
      <c r="B119" s="392"/>
      <c r="C119" s="392"/>
      <c r="D119" s="392"/>
      <c r="E119" s="393"/>
      <c r="F119" s="434">
        <f>市郡別合計!$D$6</f>
        <v>0</v>
      </c>
      <c r="G119" s="435"/>
      <c r="H119" s="435"/>
      <c r="I119" s="435"/>
      <c r="J119" s="436"/>
      <c r="K119" s="373">
        <f>市郡別合計!$G$6</f>
        <v>0</v>
      </c>
      <c r="L119" s="375">
        <f>市郡別合計!$H$6</f>
        <v>0</v>
      </c>
      <c r="N119" s="83"/>
      <c r="O119" s="83"/>
      <c r="P119" s="83"/>
      <c r="Q119" s="83"/>
      <c r="R119" s="83"/>
      <c r="S119" s="83"/>
      <c r="T119" s="83"/>
      <c r="U119" s="83"/>
      <c r="V119" s="83"/>
      <c r="W119" s="83"/>
      <c r="X119" s="83"/>
    </row>
    <row r="120" spans="1:24" s="47" customFormat="1" ht="13.5" customHeight="1" x14ac:dyDescent="0.15">
      <c r="A120" s="394"/>
      <c r="B120" s="395"/>
      <c r="C120" s="395"/>
      <c r="D120" s="395"/>
      <c r="E120" s="396"/>
      <c r="F120" s="437"/>
      <c r="G120" s="438"/>
      <c r="H120" s="438"/>
      <c r="I120" s="438"/>
      <c r="J120" s="439"/>
      <c r="K120" s="374"/>
      <c r="L120" s="376"/>
      <c r="N120" s="83"/>
      <c r="O120" s="83"/>
      <c r="P120" s="83"/>
      <c r="Q120" s="83"/>
      <c r="R120" s="83"/>
      <c r="S120" s="83"/>
      <c r="T120" s="83"/>
      <c r="U120" s="83"/>
      <c r="V120" s="83"/>
      <c r="W120" s="83"/>
      <c r="X120" s="83"/>
    </row>
    <row r="121" spans="1:24" ht="6" customHeight="1" x14ac:dyDescent="0.15">
      <c r="A121" s="28"/>
      <c r="B121" s="28"/>
      <c r="C121" s="28"/>
      <c r="D121" s="87"/>
      <c r="E121" s="29"/>
      <c r="F121" s="29"/>
      <c r="G121" s="29"/>
      <c r="H121" s="50"/>
      <c r="I121" s="28"/>
      <c r="J121" s="28"/>
      <c r="K121" s="28"/>
      <c r="L121" s="28"/>
    </row>
    <row r="122" spans="1:24" ht="13.5" customHeight="1" x14ac:dyDescent="0.15">
      <c r="A122" s="440" t="s">
        <v>1</v>
      </c>
      <c r="B122" s="441"/>
      <c r="C122" s="3" t="s">
        <v>2</v>
      </c>
      <c r="D122" s="4" t="s">
        <v>4</v>
      </c>
      <c r="E122" s="4" t="s">
        <v>7</v>
      </c>
      <c r="F122" s="4" t="s">
        <v>5</v>
      </c>
      <c r="G122" s="259" t="s">
        <v>6</v>
      </c>
      <c r="H122" s="4" t="s">
        <v>3</v>
      </c>
      <c r="I122" s="4" t="s">
        <v>8</v>
      </c>
      <c r="J122" s="4" t="s">
        <v>558</v>
      </c>
      <c r="K122" s="5" t="s">
        <v>9</v>
      </c>
      <c r="L122" s="5" t="s">
        <v>474</v>
      </c>
    </row>
    <row r="123" spans="1:24" ht="13.5" customHeight="1" x14ac:dyDescent="0.2">
      <c r="A123" s="30" t="s">
        <v>141</v>
      </c>
      <c r="B123" s="16" t="s">
        <v>142</v>
      </c>
      <c r="C123" s="169">
        <f t="shared" ref="C123:C146" si="15">SUM(D123:K123)</f>
        <v>500</v>
      </c>
      <c r="D123" s="155">
        <v>300</v>
      </c>
      <c r="E123" s="155">
        <v>100</v>
      </c>
      <c r="F123" s="155">
        <v>50</v>
      </c>
      <c r="G123" s="239">
        <v>50</v>
      </c>
      <c r="H123" s="155"/>
      <c r="I123" s="155"/>
      <c r="J123" s="155"/>
      <c r="K123" s="156"/>
      <c r="L123" s="377"/>
    </row>
    <row r="124" spans="1:24" ht="13.5" customHeight="1" x14ac:dyDescent="0.25">
      <c r="A124" s="43"/>
      <c r="B124" s="19"/>
      <c r="C124" s="167">
        <f t="shared" si="15"/>
        <v>0</v>
      </c>
      <c r="D124" s="203"/>
      <c r="E124" s="203"/>
      <c r="F124" s="203"/>
      <c r="G124" s="267"/>
      <c r="H124" s="159"/>
      <c r="I124" s="159"/>
      <c r="J124" s="159"/>
      <c r="K124" s="160"/>
      <c r="L124" s="378"/>
    </row>
    <row r="125" spans="1:24" s="47" customFormat="1" ht="13.5" customHeight="1" x14ac:dyDescent="0.2">
      <c r="A125" s="30" t="s">
        <v>143</v>
      </c>
      <c r="B125" s="427" t="s">
        <v>242</v>
      </c>
      <c r="C125" s="169">
        <f t="shared" si="15"/>
        <v>2500</v>
      </c>
      <c r="D125" s="155"/>
      <c r="E125" s="155">
        <v>1900</v>
      </c>
      <c r="F125" s="155"/>
      <c r="G125" s="239">
        <v>600</v>
      </c>
      <c r="H125" s="155"/>
      <c r="I125" s="155"/>
      <c r="J125" s="155"/>
      <c r="K125" s="156"/>
      <c r="L125" s="377"/>
    </row>
    <row r="126" spans="1:24" s="47" customFormat="1" ht="13.5" customHeight="1" x14ac:dyDescent="0.25">
      <c r="A126" s="30"/>
      <c r="B126" s="428"/>
      <c r="C126" s="167">
        <f t="shared" si="15"/>
        <v>0</v>
      </c>
      <c r="D126" s="159"/>
      <c r="E126" s="203"/>
      <c r="F126" s="159"/>
      <c r="G126" s="267"/>
      <c r="H126" s="159"/>
      <c r="I126" s="159"/>
      <c r="J126" s="159"/>
      <c r="K126" s="160"/>
      <c r="L126" s="378"/>
    </row>
    <row r="127" spans="1:24" s="47" customFormat="1" ht="13.5" customHeight="1" x14ac:dyDescent="0.2">
      <c r="A127" s="30"/>
      <c r="B127" s="427" t="s">
        <v>473</v>
      </c>
      <c r="C127" s="169">
        <f t="shared" si="15"/>
        <v>1900</v>
      </c>
      <c r="D127" s="162">
        <v>1650</v>
      </c>
      <c r="E127" s="162"/>
      <c r="F127" s="162"/>
      <c r="G127" s="265"/>
      <c r="H127" s="162">
        <v>150</v>
      </c>
      <c r="I127" s="162">
        <v>100</v>
      </c>
      <c r="J127" s="162"/>
      <c r="K127" s="163"/>
      <c r="L127" s="377" t="s">
        <v>514</v>
      </c>
    </row>
    <row r="128" spans="1:24" s="47" customFormat="1" ht="13.5" customHeight="1" x14ac:dyDescent="0.25">
      <c r="A128" s="30"/>
      <c r="B128" s="428"/>
      <c r="C128" s="167">
        <f t="shared" si="15"/>
        <v>0</v>
      </c>
      <c r="D128" s="201"/>
      <c r="E128" s="164"/>
      <c r="F128" s="164"/>
      <c r="G128" s="266"/>
      <c r="H128" s="201"/>
      <c r="I128" s="201"/>
      <c r="J128" s="164"/>
      <c r="K128" s="165"/>
      <c r="L128" s="378"/>
    </row>
    <row r="129" spans="1:12" s="47" customFormat="1" ht="13.5" customHeight="1" x14ac:dyDescent="0.2">
      <c r="A129" s="406" t="s">
        <v>144</v>
      </c>
      <c r="B129" s="407"/>
      <c r="C129" s="169">
        <f t="shared" si="15"/>
        <v>4400</v>
      </c>
      <c r="D129" s="162">
        <f>SUM(D125,D127)</f>
        <v>1650</v>
      </c>
      <c r="E129" s="162">
        <f t="shared" ref="E129:K129" si="16">SUM(E125,E127)</f>
        <v>1900</v>
      </c>
      <c r="F129" s="162">
        <f t="shared" si="16"/>
        <v>0</v>
      </c>
      <c r="G129" s="265">
        <f t="shared" si="16"/>
        <v>600</v>
      </c>
      <c r="H129" s="162">
        <f t="shared" si="16"/>
        <v>150</v>
      </c>
      <c r="I129" s="162">
        <f t="shared" si="16"/>
        <v>100</v>
      </c>
      <c r="J129" s="162">
        <f t="shared" si="16"/>
        <v>0</v>
      </c>
      <c r="K129" s="163">
        <f t="shared" si="16"/>
        <v>0</v>
      </c>
      <c r="L129" s="377"/>
    </row>
    <row r="130" spans="1:12" s="47" customFormat="1" ht="13.5" customHeight="1" x14ac:dyDescent="0.25">
      <c r="A130" s="408"/>
      <c r="B130" s="409"/>
      <c r="C130" s="167">
        <f t="shared" si="15"/>
        <v>0</v>
      </c>
      <c r="D130" s="168">
        <f>SUM(D126,D128)</f>
        <v>0</v>
      </c>
      <c r="E130" s="168">
        <f t="shared" ref="E130:K130" si="17">SUM(E126,E128)</f>
        <v>0</v>
      </c>
      <c r="F130" s="168">
        <f t="shared" si="17"/>
        <v>0</v>
      </c>
      <c r="G130" s="194">
        <f t="shared" si="17"/>
        <v>0</v>
      </c>
      <c r="H130" s="164">
        <f t="shared" si="17"/>
        <v>0</v>
      </c>
      <c r="I130" s="168">
        <f t="shared" si="17"/>
        <v>0</v>
      </c>
      <c r="J130" s="168">
        <f t="shared" si="17"/>
        <v>0</v>
      </c>
      <c r="K130" s="180">
        <f t="shared" si="17"/>
        <v>0</v>
      </c>
      <c r="L130" s="378"/>
    </row>
    <row r="131" spans="1:12" ht="13.5" customHeight="1" x14ac:dyDescent="0.2">
      <c r="A131" s="35" t="s">
        <v>145</v>
      </c>
      <c r="B131" s="16" t="s">
        <v>146</v>
      </c>
      <c r="C131" s="169">
        <f t="shared" si="15"/>
        <v>1200</v>
      </c>
      <c r="D131" s="155">
        <v>800</v>
      </c>
      <c r="E131" s="155">
        <v>200</v>
      </c>
      <c r="F131" s="155">
        <v>50</v>
      </c>
      <c r="G131" s="239">
        <v>100</v>
      </c>
      <c r="H131" s="155">
        <v>50</v>
      </c>
      <c r="I131" s="155"/>
      <c r="J131" s="155"/>
      <c r="K131" s="156"/>
      <c r="L131" s="377"/>
    </row>
    <row r="132" spans="1:12" ht="13.5" customHeight="1" x14ac:dyDescent="0.25">
      <c r="A132" s="43"/>
      <c r="B132" s="19"/>
      <c r="C132" s="167">
        <f t="shared" si="15"/>
        <v>0</v>
      </c>
      <c r="D132" s="203"/>
      <c r="E132" s="203"/>
      <c r="F132" s="203"/>
      <c r="G132" s="267"/>
      <c r="H132" s="203"/>
      <c r="I132" s="159"/>
      <c r="J132" s="159"/>
      <c r="K132" s="160"/>
      <c r="L132" s="378"/>
    </row>
    <row r="133" spans="1:12" ht="13.5" customHeight="1" x14ac:dyDescent="0.2">
      <c r="A133" s="30" t="s">
        <v>147</v>
      </c>
      <c r="B133" s="16" t="s">
        <v>499</v>
      </c>
      <c r="C133" s="169">
        <f t="shared" si="15"/>
        <v>1250</v>
      </c>
      <c r="D133" s="162">
        <v>1000</v>
      </c>
      <c r="E133" s="162"/>
      <c r="F133" s="162">
        <v>150</v>
      </c>
      <c r="G133" s="265"/>
      <c r="H133" s="162">
        <v>50</v>
      </c>
      <c r="I133" s="162">
        <v>50</v>
      </c>
      <c r="J133" s="162"/>
      <c r="K133" s="163"/>
      <c r="L133" s="377"/>
    </row>
    <row r="134" spans="1:12" ht="13.5" customHeight="1" x14ac:dyDescent="0.25">
      <c r="A134" s="30"/>
      <c r="B134" s="19"/>
      <c r="C134" s="167">
        <f t="shared" si="15"/>
        <v>0</v>
      </c>
      <c r="D134" s="201"/>
      <c r="E134" s="164"/>
      <c r="F134" s="201"/>
      <c r="G134" s="266"/>
      <c r="H134" s="201"/>
      <c r="I134" s="201"/>
      <c r="J134" s="164"/>
      <c r="K134" s="165"/>
      <c r="L134" s="378"/>
    </row>
    <row r="135" spans="1:12" ht="13.5" customHeight="1" x14ac:dyDescent="0.2">
      <c r="A135" s="30"/>
      <c r="B135" s="16" t="s">
        <v>148</v>
      </c>
      <c r="C135" s="169">
        <f t="shared" si="15"/>
        <v>800</v>
      </c>
      <c r="D135" s="155"/>
      <c r="E135" s="155">
        <v>600</v>
      </c>
      <c r="F135" s="155"/>
      <c r="G135" s="239">
        <v>200</v>
      </c>
      <c r="H135" s="155"/>
      <c r="I135" s="155"/>
      <c r="J135" s="155"/>
      <c r="K135" s="156"/>
      <c r="L135" s="377"/>
    </row>
    <row r="136" spans="1:12" ht="13.5" customHeight="1" x14ac:dyDescent="0.25">
      <c r="A136" s="30"/>
      <c r="B136" s="19"/>
      <c r="C136" s="167">
        <f t="shared" si="15"/>
        <v>0</v>
      </c>
      <c r="D136" s="159"/>
      <c r="E136" s="203"/>
      <c r="F136" s="159"/>
      <c r="G136" s="267"/>
      <c r="H136" s="159"/>
      <c r="I136" s="159"/>
      <c r="J136" s="159"/>
      <c r="K136" s="160"/>
      <c r="L136" s="378"/>
    </row>
    <row r="137" spans="1:12" s="47" customFormat="1" ht="13.5" customHeight="1" x14ac:dyDescent="0.2">
      <c r="A137" s="406" t="s">
        <v>149</v>
      </c>
      <c r="B137" s="407"/>
      <c r="C137" s="169">
        <f t="shared" si="15"/>
        <v>2050</v>
      </c>
      <c r="D137" s="162">
        <f t="shared" ref="D137:K138" si="18">SUM(D133,D135)</f>
        <v>1000</v>
      </c>
      <c r="E137" s="162">
        <f>SUM(E133,E135)</f>
        <v>600</v>
      </c>
      <c r="F137" s="162">
        <f t="shared" si="18"/>
        <v>150</v>
      </c>
      <c r="G137" s="265">
        <f t="shared" si="18"/>
        <v>200</v>
      </c>
      <c r="H137" s="162">
        <f>SUM(H133,H135)</f>
        <v>50</v>
      </c>
      <c r="I137" s="162">
        <f t="shared" si="18"/>
        <v>50</v>
      </c>
      <c r="J137" s="162">
        <f>SUM(J133,J135)</f>
        <v>0</v>
      </c>
      <c r="K137" s="163">
        <f t="shared" si="18"/>
        <v>0</v>
      </c>
      <c r="L137" s="377"/>
    </row>
    <row r="138" spans="1:12" s="47" customFormat="1" ht="13.5" customHeight="1" x14ac:dyDescent="0.25">
      <c r="A138" s="408"/>
      <c r="B138" s="409"/>
      <c r="C138" s="167">
        <f t="shared" si="15"/>
        <v>0</v>
      </c>
      <c r="D138" s="168">
        <f t="shared" si="18"/>
        <v>0</v>
      </c>
      <c r="E138" s="168">
        <f>SUM(E134,E136)</f>
        <v>0</v>
      </c>
      <c r="F138" s="168">
        <f t="shared" si="18"/>
        <v>0</v>
      </c>
      <c r="G138" s="194">
        <f>SUM(G134,G136)</f>
        <v>0</v>
      </c>
      <c r="H138" s="164">
        <f>SUM(H134,H136)</f>
        <v>0</v>
      </c>
      <c r="I138" s="168">
        <f t="shared" si="18"/>
        <v>0</v>
      </c>
      <c r="J138" s="168">
        <f>SUM(J134,J136)</f>
        <v>0</v>
      </c>
      <c r="K138" s="180">
        <f t="shared" si="18"/>
        <v>0</v>
      </c>
      <c r="L138" s="378"/>
    </row>
    <row r="139" spans="1:12" s="47" customFormat="1" ht="13.5" customHeight="1" x14ac:dyDescent="0.2">
      <c r="A139" s="30" t="s">
        <v>150</v>
      </c>
      <c r="B139" s="16" t="s">
        <v>151</v>
      </c>
      <c r="C139" s="169">
        <f t="shared" si="15"/>
        <v>100</v>
      </c>
      <c r="D139" s="155"/>
      <c r="E139" s="155">
        <v>50</v>
      </c>
      <c r="F139" s="155"/>
      <c r="G139" s="239">
        <v>50</v>
      </c>
      <c r="H139" s="155"/>
      <c r="I139" s="155"/>
      <c r="J139" s="155"/>
      <c r="K139" s="156"/>
      <c r="L139" s="377"/>
    </row>
    <row r="140" spans="1:12" s="47" customFormat="1" ht="13.5" customHeight="1" x14ac:dyDescent="0.25">
      <c r="A140" s="30"/>
      <c r="B140" s="19"/>
      <c r="C140" s="167">
        <f t="shared" si="15"/>
        <v>0</v>
      </c>
      <c r="D140" s="159"/>
      <c r="E140" s="203"/>
      <c r="F140" s="159"/>
      <c r="G140" s="203"/>
      <c r="H140" s="159"/>
      <c r="I140" s="159"/>
      <c r="J140" s="159"/>
      <c r="K140" s="160"/>
      <c r="L140" s="378"/>
    </row>
    <row r="141" spans="1:12" s="47" customFormat="1" ht="13.5" customHeight="1" x14ac:dyDescent="0.2">
      <c r="A141" s="30"/>
      <c r="B141" s="16" t="s">
        <v>152</v>
      </c>
      <c r="C141" s="169">
        <f t="shared" si="15"/>
        <v>200</v>
      </c>
      <c r="D141" s="162">
        <v>200</v>
      </c>
      <c r="E141" s="162"/>
      <c r="F141" s="162"/>
      <c r="G141" s="265"/>
      <c r="H141" s="162"/>
      <c r="I141" s="162"/>
      <c r="J141" s="162"/>
      <c r="K141" s="163"/>
      <c r="L141" s="377"/>
    </row>
    <row r="142" spans="1:12" s="47" customFormat="1" ht="13.5" customHeight="1" x14ac:dyDescent="0.25">
      <c r="A142" s="30"/>
      <c r="B142" s="19"/>
      <c r="C142" s="167">
        <f t="shared" si="15"/>
        <v>0</v>
      </c>
      <c r="D142" s="201"/>
      <c r="E142" s="164"/>
      <c r="F142" s="164"/>
      <c r="G142" s="266"/>
      <c r="H142" s="164"/>
      <c r="I142" s="164"/>
      <c r="J142" s="164"/>
      <c r="K142" s="165"/>
      <c r="L142" s="378"/>
    </row>
    <row r="143" spans="1:12" s="47" customFormat="1" ht="13.5" customHeight="1" x14ac:dyDescent="0.2">
      <c r="A143" s="32"/>
      <c r="B143" s="480" t="s">
        <v>153</v>
      </c>
      <c r="C143" s="169">
        <f t="shared" si="15"/>
        <v>300</v>
      </c>
      <c r="D143" s="155">
        <f t="shared" ref="D143:K143" si="19">SUM(D139,D141)</f>
        <v>200</v>
      </c>
      <c r="E143" s="155">
        <f>SUM(E139,E141)</f>
        <v>50</v>
      </c>
      <c r="F143" s="155">
        <f t="shared" si="19"/>
        <v>0</v>
      </c>
      <c r="G143" s="239">
        <f t="shared" si="19"/>
        <v>50</v>
      </c>
      <c r="H143" s="155">
        <f>SUM(H139,H141)</f>
        <v>0</v>
      </c>
      <c r="I143" s="155">
        <f t="shared" si="19"/>
        <v>0</v>
      </c>
      <c r="J143" s="155">
        <f>SUM(J139,J141)</f>
        <v>0</v>
      </c>
      <c r="K143" s="163">
        <f t="shared" si="19"/>
        <v>0</v>
      </c>
      <c r="L143" s="377"/>
    </row>
    <row r="144" spans="1:12" s="47" customFormat="1" ht="13.5" customHeight="1" x14ac:dyDescent="0.25">
      <c r="A144" s="34"/>
      <c r="B144" s="481"/>
      <c r="C144" s="167">
        <f t="shared" si="15"/>
        <v>0</v>
      </c>
      <c r="D144" s="178">
        <f t="shared" ref="D144:K144" si="20">SUM(D140,D142)</f>
        <v>0</v>
      </c>
      <c r="E144" s="178">
        <f>SUM(E140,E142)</f>
        <v>0</v>
      </c>
      <c r="F144" s="178">
        <f t="shared" si="20"/>
        <v>0</v>
      </c>
      <c r="G144" s="193">
        <f t="shared" si="20"/>
        <v>0</v>
      </c>
      <c r="H144" s="159">
        <f>SUM(H140,H142)</f>
        <v>0</v>
      </c>
      <c r="I144" s="178">
        <f t="shared" si="20"/>
        <v>0</v>
      </c>
      <c r="J144" s="178">
        <f>SUM(J140,J142)</f>
        <v>0</v>
      </c>
      <c r="K144" s="179">
        <f t="shared" si="20"/>
        <v>0</v>
      </c>
      <c r="L144" s="378"/>
    </row>
    <row r="145" spans="1:24" s="47" customFormat="1" ht="13.5" customHeight="1" x14ac:dyDescent="0.2">
      <c r="A145" s="420" t="s">
        <v>154</v>
      </c>
      <c r="B145" s="421"/>
      <c r="C145" s="169">
        <f t="shared" si="15"/>
        <v>102750</v>
      </c>
      <c r="D145" s="155">
        <f t="shared" ref="D145:K146" si="21">SUM(D15,D43,D45,D53,D70,D78,D84,D92,D102,D104,D106,D112,D123,D129,D131,D137,D143)</f>
        <v>36200</v>
      </c>
      <c r="E145" s="155">
        <f t="shared" si="21"/>
        <v>33550</v>
      </c>
      <c r="F145" s="155">
        <f t="shared" si="21"/>
        <v>12100</v>
      </c>
      <c r="G145" s="239">
        <f t="shared" si="21"/>
        <v>12650</v>
      </c>
      <c r="H145" s="155">
        <f t="shared" si="21"/>
        <v>4700</v>
      </c>
      <c r="I145" s="155">
        <f t="shared" si="21"/>
        <v>2700</v>
      </c>
      <c r="J145" s="155">
        <f t="shared" si="21"/>
        <v>800</v>
      </c>
      <c r="K145" s="191">
        <f t="shared" si="21"/>
        <v>50</v>
      </c>
      <c r="L145" s="220"/>
    </row>
    <row r="146" spans="1:24" s="47" customFormat="1" ht="13.5" customHeight="1" x14ac:dyDescent="0.25">
      <c r="A146" s="408"/>
      <c r="B146" s="409"/>
      <c r="C146" s="167">
        <f t="shared" si="15"/>
        <v>0</v>
      </c>
      <c r="D146" s="215">
        <f t="shared" si="21"/>
        <v>0</v>
      </c>
      <c r="E146" s="215">
        <f t="shared" si="21"/>
        <v>0</v>
      </c>
      <c r="F146" s="215">
        <f t="shared" si="21"/>
        <v>0</v>
      </c>
      <c r="G146" s="274">
        <f t="shared" si="21"/>
        <v>0</v>
      </c>
      <c r="H146" s="215">
        <f t="shared" si="21"/>
        <v>0</v>
      </c>
      <c r="I146" s="215">
        <f t="shared" si="21"/>
        <v>0</v>
      </c>
      <c r="J146" s="215">
        <f t="shared" si="21"/>
        <v>0</v>
      </c>
      <c r="K146" s="216">
        <f t="shared" si="21"/>
        <v>0</v>
      </c>
      <c r="L146" s="221"/>
    </row>
    <row r="147" spans="1:24" ht="17.25" customHeight="1" x14ac:dyDescent="0.15">
      <c r="A147" s="442" t="s">
        <v>0</v>
      </c>
      <c r="B147" s="442"/>
      <c r="C147" s="238" t="str">
        <f>市郡別合計!$B$1</f>
        <v>Ver1.0</v>
      </c>
      <c r="D147" s="433" t="s">
        <v>371</v>
      </c>
      <c r="E147" s="433"/>
      <c r="F147" s="433"/>
      <c r="G147" s="433"/>
      <c r="H147" s="433"/>
      <c r="I147" s="433"/>
      <c r="J147" s="433"/>
      <c r="K147" s="465" t="str">
        <f>市郡別合計!$I$1</f>
        <v>2019/11/15 改定部数</v>
      </c>
      <c r="L147" s="465"/>
    </row>
    <row r="148" spans="1:24" s="47" customFormat="1" ht="13.5" customHeight="1" x14ac:dyDescent="0.15">
      <c r="A148" s="403" t="s">
        <v>279</v>
      </c>
      <c r="B148" s="404"/>
      <c r="C148" s="404"/>
      <c r="D148" s="405"/>
      <c r="E148" s="370" t="s">
        <v>274</v>
      </c>
      <c r="F148" s="371"/>
      <c r="G148" s="371"/>
      <c r="H148" s="372"/>
      <c r="I148" s="379" t="s">
        <v>306</v>
      </c>
      <c r="J148" s="380"/>
      <c r="K148" s="381"/>
      <c r="L148" s="231" t="s">
        <v>278</v>
      </c>
      <c r="N148" s="83"/>
      <c r="O148" s="83"/>
      <c r="P148" s="83"/>
      <c r="Q148" s="83"/>
      <c r="R148" s="83"/>
      <c r="S148" s="83"/>
      <c r="T148" s="83"/>
      <c r="U148" s="83"/>
      <c r="V148" s="83"/>
      <c r="W148" s="83"/>
      <c r="X148" s="83"/>
    </row>
    <row r="149" spans="1:24" s="47" customFormat="1" ht="13.5" customHeight="1" x14ac:dyDescent="0.15">
      <c r="A149" s="397">
        <f>市郡別合計!$A$3</f>
        <v>0</v>
      </c>
      <c r="B149" s="398"/>
      <c r="C149" s="398"/>
      <c r="D149" s="399"/>
      <c r="E149" s="446">
        <f>市郡別合計!$C$3</f>
        <v>0</v>
      </c>
      <c r="F149" s="447"/>
      <c r="G149" s="447"/>
      <c r="H149" s="448"/>
      <c r="I149" s="382">
        <f>市郡別合計!$F$3</f>
        <v>0</v>
      </c>
      <c r="J149" s="383"/>
      <c r="K149" s="384"/>
      <c r="L149" s="410">
        <f>市郡別合計!$I$3</f>
        <v>0</v>
      </c>
      <c r="N149" s="83"/>
      <c r="O149" s="83"/>
      <c r="P149" s="83"/>
      <c r="Q149" s="83"/>
      <c r="R149" s="83"/>
      <c r="S149" s="83"/>
      <c r="T149" s="83"/>
      <c r="U149" s="83"/>
      <c r="V149" s="83"/>
      <c r="W149" s="83"/>
      <c r="X149" s="83"/>
    </row>
    <row r="150" spans="1:24" s="47" customFormat="1" ht="13.5" customHeight="1" x14ac:dyDescent="0.15">
      <c r="A150" s="400"/>
      <c r="B150" s="401"/>
      <c r="C150" s="401"/>
      <c r="D150" s="402"/>
      <c r="E150" s="449"/>
      <c r="F150" s="450"/>
      <c r="G150" s="450"/>
      <c r="H150" s="451"/>
      <c r="I150" s="385"/>
      <c r="J150" s="386"/>
      <c r="K150" s="387"/>
      <c r="L150" s="411"/>
      <c r="N150" s="83"/>
      <c r="O150" s="83"/>
      <c r="P150" s="83"/>
      <c r="Q150" s="83"/>
      <c r="R150" s="83"/>
      <c r="S150" s="83"/>
      <c r="T150" s="83"/>
      <c r="U150" s="83"/>
      <c r="V150" s="83"/>
      <c r="W150" s="83"/>
      <c r="X150" s="83"/>
    </row>
    <row r="151" spans="1:24" s="47" customFormat="1" ht="13.5" customHeight="1" x14ac:dyDescent="0.15">
      <c r="A151" s="443" t="s">
        <v>280</v>
      </c>
      <c r="B151" s="444"/>
      <c r="C151" s="444"/>
      <c r="D151" s="444"/>
      <c r="E151" s="445"/>
      <c r="F151" s="388" t="s">
        <v>290</v>
      </c>
      <c r="G151" s="389"/>
      <c r="H151" s="389"/>
      <c r="I151" s="389"/>
      <c r="J151" s="390"/>
      <c r="K151" s="16" t="s">
        <v>276</v>
      </c>
      <c r="L151" s="218" t="s">
        <v>277</v>
      </c>
      <c r="N151" s="83"/>
      <c r="O151" s="83"/>
      <c r="P151" s="83"/>
      <c r="Q151" s="83"/>
      <c r="R151" s="83"/>
      <c r="S151" s="83"/>
      <c r="T151" s="83"/>
      <c r="U151" s="83"/>
      <c r="V151" s="83"/>
      <c r="W151" s="83"/>
      <c r="X151" s="83"/>
    </row>
    <row r="152" spans="1:24" s="47" customFormat="1" ht="13.5" customHeight="1" x14ac:dyDescent="0.15">
      <c r="A152" s="391">
        <f>市郡別合計!$A$6</f>
        <v>0</v>
      </c>
      <c r="B152" s="392"/>
      <c r="C152" s="392"/>
      <c r="D152" s="392"/>
      <c r="E152" s="393"/>
      <c r="F152" s="434">
        <f>市郡別合計!$D$6</f>
        <v>0</v>
      </c>
      <c r="G152" s="435"/>
      <c r="H152" s="435"/>
      <c r="I152" s="435"/>
      <c r="J152" s="436"/>
      <c r="K152" s="373">
        <f>市郡別合計!$G$6</f>
        <v>0</v>
      </c>
      <c r="L152" s="375">
        <f>市郡別合計!$H$6</f>
        <v>0</v>
      </c>
      <c r="N152" s="83"/>
      <c r="O152" s="83"/>
      <c r="P152" s="83"/>
      <c r="Q152" s="83"/>
      <c r="R152" s="83"/>
      <c r="S152" s="83"/>
      <c r="T152" s="83"/>
      <c r="U152" s="83"/>
      <c r="V152" s="83"/>
      <c r="W152" s="83"/>
      <c r="X152" s="83"/>
    </row>
    <row r="153" spans="1:24" s="47" customFormat="1" ht="13.5" customHeight="1" x14ac:dyDescent="0.15">
      <c r="A153" s="394"/>
      <c r="B153" s="395"/>
      <c r="C153" s="395"/>
      <c r="D153" s="395"/>
      <c r="E153" s="396"/>
      <c r="F153" s="437"/>
      <c r="G153" s="438"/>
      <c r="H153" s="438"/>
      <c r="I153" s="438"/>
      <c r="J153" s="439"/>
      <c r="K153" s="374"/>
      <c r="L153" s="376"/>
      <c r="N153" s="83"/>
      <c r="O153" s="83"/>
      <c r="P153" s="83"/>
      <c r="Q153" s="83"/>
      <c r="R153" s="83"/>
      <c r="S153" s="83"/>
      <c r="T153" s="83"/>
      <c r="U153" s="83"/>
      <c r="V153" s="83"/>
      <c r="W153" s="83"/>
      <c r="X153" s="83"/>
    </row>
    <row r="154" spans="1:24" ht="5.25" customHeight="1" x14ac:dyDescent="0.15">
      <c r="A154" s="44"/>
      <c r="B154" s="44"/>
      <c r="C154" s="45"/>
      <c r="D154" s="44"/>
      <c r="E154" s="44"/>
      <c r="F154" s="44"/>
      <c r="G154" s="44"/>
      <c r="H154" s="44"/>
      <c r="I154" s="44"/>
      <c r="J154" s="44"/>
      <c r="K154" s="44"/>
      <c r="L154" s="44"/>
    </row>
    <row r="155" spans="1:24" ht="13.5" customHeight="1" x14ac:dyDescent="0.15">
      <c r="A155" s="440" t="s">
        <v>1</v>
      </c>
      <c r="B155" s="441"/>
      <c r="C155" s="3" t="s">
        <v>2</v>
      </c>
      <c r="D155" s="4" t="s">
        <v>4</v>
      </c>
      <c r="E155" s="4" t="s">
        <v>7</v>
      </c>
      <c r="F155" s="4" t="s">
        <v>5</v>
      </c>
      <c r="G155" s="259" t="s">
        <v>6</v>
      </c>
      <c r="H155" s="4" t="s">
        <v>3</v>
      </c>
      <c r="I155" s="4" t="s">
        <v>8</v>
      </c>
      <c r="J155" s="4" t="s">
        <v>558</v>
      </c>
      <c r="K155" s="5" t="s">
        <v>9</v>
      </c>
      <c r="L155" s="5" t="s">
        <v>474</v>
      </c>
    </row>
    <row r="156" spans="1:24" s="47" customFormat="1" ht="24.95" customHeight="1" x14ac:dyDescent="0.15">
      <c r="A156" s="414" t="s">
        <v>439</v>
      </c>
      <c r="B156" s="415"/>
      <c r="C156" s="224"/>
      <c r="D156" s="224"/>
      <c r="E156" s="224"/>
      <c r="F156" s="224"/>
      <c r="G156" s="224"/>
      <c r="H156" s="86"/>
      <c r="I156" s="224"/>
      <c r="J156" s="224"/>
      <c r="K156" s="224"/>
      <c r="L156" s="219"/>
    </row>
    <row r="157" spans="1:24" ht="13.5" customHeight="1" x14ac:dyDescent="0.2">
      <c r="A157" s="418" t="s">
        <v>336</v>
      </c>
      <c r="B157" s="67" t="s">
        <v>311</v>
      </c>
      <c r="C157" s="184">
        <f t="shared" ref="C157:C175" si="22">SUM(D157:K157)</f>
        <v>7450</v>
      </c>
      <c r="D157" s="155">
        <v>6350</v>
      </c>
      <c r="E157" s="155"/>
      <c r="F157" s="155">
        <v>500</v>
      </c>
      <c r="G157" s="239"/>
      <c r="H157" s="155">
        <v>500</v>
      </c>
      <c r="I157" s="155"/>
      <c r="J157" s="155">
        <v>50</v>
      </c>
      <c r="K157" s="156">
        <v>50</v>
      </c>
      <c r="L157" s="377" t="s">
        <v>556</v>
      </c>
      <c r="M157"/>
    </row>
    <row r="158" spans="1:24" ht="13.5" customHeight="1" x14ac:dyDescent="0.25">
      <c r="A158" s="419"/>
      <c r="B158" s="68"/>
      <c r="C158" s="185">
        <f t="shared" si="22"/>
        <v>0</v>
      </c>
      <c r="D158" s="203"/>
      <c r="E158" s="159"/>
      <c r="F158" s="203"/>
      <c r="G158" s="195"/>
      <c r="H158" s="203"/>
      <c r="I158" s="159"/>
      <c r="J158" s="203"/>
      <c r="K158" s="205"/>
      <c r="L158" s="378"/>
    </row>
    <row r="159" spans="1:24" ht="13.5" customHeight="1" x14ac:dyDescent="0.2">
      <c r="A159" s="17"/>
      <c r="B159" s="67" t="s">
        <v>497</v>
      </c>
      <c r="C159" s="186">
        <f t="shared" si="22"/>
        <v>2900</v>
      </c>
      <c r="D159" s="162"/>
      <c r="E159" s="162">
        <v>2300</v>
      </c>
      <c r="F159" s="162"/>
      <c r="G159" s="265">
        <v>500</v>
      </c>
      <c r="H159" s="162"/>
      <c r="I159" s="162">
        <v>100</v>
      </c>
      <c r="J159" s="162"/>
      <c r="K159" s="163"/>
      <c r="L159" s="377"/>
    </row>
    <row r="160" spans="1:24" ht="13.5" customHeight="1" x14ac:dyDescent="0.25">
      <c r="A160" s="17"/>
      <c r="B160" s="68"/>
      <c r="C160" s="149">
        <f t="shared" si="22"/>
        <v>0</v>
      </c>
      <c r="D160" s="164"/>
      <c r="E160" s="201"/>
      <c r="F160" s="164"/>
      <c r="G160" s="268"/>
      <c r="H160" s="164"/>
      <c r="I160" s="201"/>
      <c r="J160" s="164"/>
      <c r="K160" s="165"/>
      <c r="L160" s="378"/>
    </row>
    <row r="161" spans="1:13" ht="13.5" customHeight="1" x14ac:dyDescent="0.2">
      <c r="A161" s="17"/>
      <c r="B161" s="67" t="s">
        <v>498</v>
      </c>
      <c r="C161" s="186">
        <f t="shared" si="22"/>
        <v>2700</v>
      </c>
      <c r="D161" s="155"/>
      <c r="E161" s="155">
        <v>2100</v>
      </c>
      <c r="F161" s="155"/>
      <c r="G161" s="239">
        <v>450</v>
      </c>
      <c r="H161" s="155"/>
      <c r="I161" s="155">
        <v>150</v>
      </c>
      <c r="J161" s="155"/>
      <c r="K161" s="156"/>
      <c r="L161" s="377"/>
      <c r="M161"/>
    </row>
    <row r="162" spans="1:13" ht="13.5" customHeight="1" x14ac:dyDescent="0.25">
      <c r="A162" s="17"/>
      <c r="B162" s="68"/>
      <c r="C162" s="149">
        <f t="shared" si="22"/>
        <v>0</v>
      </c>
      <c r="D162" s="159"/>
      <c r="E162" s="203"/>
      <c r="F162" s="159"/>
      <c r="G162" s="267"/>
      <c r="H162" s="159"/>
      <c r="I162" s="203"/>
      <c r="J162" s="159"/>
      <c r="K162" s="160"/>
      <c r="L162" s="378"/>
    </row>
    <row r="163" spans="1:13" ht="13.5" customHeight="1" x14ac:dyDescent="0.2">
      <c r="A163" s="406" t="s">
        <v>321</v>
      </c>
      <c r="B163" s="421"/>
      <c r="C163" s="187">
        <f t="shared" si="22"/>
        <v>13050</v>
      </c>
      <c r="D163" s="155">
        <f t="shared" ref="D163:K164" si="23">SUM(D157,D159,D161)</f>
        <v>6350</v>
      </c>
      <c r="E163" s="155">
        <f t="shared" si="23"/>
        <v>4400</v>
      </c>
      <c r="F163" s="155">
        <f t="shared" si="23"/>
        <v>500</v>
      </c>
      <c r="G163" s="239">
        <f t="shared" si="23"/>
        <v>950</v>
      </c>
      <c r="H163" s="155">
        <f t="shared" si="23"/>
        <v>500</v>
      </c>
      <c r="I163" s="155">
        <f t="shared" si="23"/>
        <v>250</v>
      </c>
      <c r="J163" s="155">
        <f t="shared" si="23"/>
        <v>50</v>
      </c>
      <c r="K163" s="156">
        <f t="shared" si="23"/>
        <v>50</v>
      </c>
      <c r="L163" s="377"/>
    </row>
    <row r="164" spans="1:13" ht="13.5" customHeight="1" x14ac:dyDescent="0.25">
      <c r="A164" s="408"/>
      <c r="B164" s="409"/>
      <c r="C164" s="188">
        <f t="shared" si="22"/>
        <v>0</v>
      </c>
      <c r="D164" s="178">
        <f t="shared" si="23"/>
        <v>0</v>
      </c>
      <c r="E164" s="178">
        <f t="shared" si="23"/>
        <v>0</v>
      </c>
      <c r="F164" s="178">
        <f t="shared" si="23"/>
        <v>0</v>
      </c>
      <c r="G164" s="193">
        <f t="shared" si="23"/>
        <v>0</v>
      </c>
      <c r="H164" s="159">
        <f t="shared" si="23"/>
        <v>0</v>
      </c>
      <c r="I164" s="178">
        <f t="shared" si="23"/>
        <v>0</v>
      </c>
      <c r="J164" s="178">
        <f t="shared" si="23"/>
        <v>0</v>
      </c>
      <c r="K164" s="179">
        <f t="shared" si="23"/>
        <v>0</v>
      </c>
      <c r="L164" s="378"/>
    </row>
    <row r="165" spans="1:13" ht="13.5" customHeight="1" x14ac:dyDescent="0.2">
      <c r="A165" s="471" t="s">
        <v>337</v>
      </c>
      <c r="B165" s="36" t="s">
        <v>567</v>
      </c>
      <c r="C165" s="186">
        <f t="shared" si="22"/>
        <v>1000</v>
      </c>
      <c r="D165" s="155">
        <v>1000</v>
      </c>
      <c r="E165" s="155"/>
      <c r="F165" s="155"/>
      <c r="G165" s="239"/>
      <c r="H165" s="155"/>
      <c r="I165" s="155"/>
      <c r="J165" s="155"/>
      <c r="K165" s="156"/>
      <c r="L165" s="377"/>
      <c r="M165"/>
    </row>
    <row r="166" spans="1:13" ht="13.5" customHeight="1" x14ac:dyDescent="0.25">
      <c r="A166" s="482"/>
      <c r="B166" s="37"/>
      <c r="C166" s="149">
        <f t="shared" si="22"/>
        <v>0</v>
      </c>
      <c r="D166" s="202"/>
      <c r="E166" s="159"/>
      <c r="F166" s="159"/>
      <c r="G166" s="195"/>
      <c r="H166" s="159"/>
      <c r="I166" s="159"/>
      <c r="J166" s="159"/>
      <c r="K166" s="160"/>
      <c r="L166" s="378"/>
    </row>
    <row r="167" spans="1:13" ht="13.5" customHeight="1" x14ac:dyDescent="0.2">
      <c r="A167" s="313"/>
      <c r="B167" s="92" t="s">
        <v>568</v>
      </c>
      <c r="C167" s="186">
        <f t="shared" si="22"/>
        <v>200</v>
      </c>
      <c r="D167" s="162"/>
      <c r="E167" s="162">
        <v>200</v>
      </c>
      <c r="F167" s="162"/>
      <c r="G167" s="265"/>
      <c r="H167" s="162"/>
      <c r="I167" s="162"/>
      <c r="J167" s="162"/>
      <c r="K167" s="163"/>
      <c r="L167" s="290"/>
    </row>
    <row r="168" spans="1:13" ht="13.5" customHeight="1" x14ac:dyDescent="0.25">
      <c r="A168" s="313"/>
      <c r="B168" s="92"/>
      <c r="C168" s="149">
        <f t="shared" si="22"/>
        <v>0</v>
      </c>
      <c r="D168" s="164"/>
      <c r="E168" s="201"/>
      <c r="F168" s="159"/>
      <c r="G168" s="266"/>
      <c r="H168" s="164"/>
      <c r="I168" s="164"/>
      <c r="J168" s="164"/>
      <c r="K168" s="165"/>
      <c r="L168" s="290"/>
    </row>
    <row r="169" spans="1:13" ht="13.5" customHeight="1" x14ac:dyDescent="0.2">
      <c r="A169" s="30"/>
      <c r="B169" s="463" t="s">
        <v>245</v>
      </c>
      <c r="C169" s="186">
        <f t="shared" si="22"/>
        <v>0</v>
      </c>
      <c r="D169" s="162"/>
      <c r="E169" s="162"/>
      <c r="F169" s="162"/>
      <c r="G169" s="265"/>
      <c r="H169" s="162"/>
      <c r="I169" s="162"/>
      <c r="J169" s="162"/>
      <c r="K169" s="163"/>
      <c r="L169" s="377"/>
      <c r="M169"/>
    </row>
    <row r="170" spans="1:13" ht="13.5" customHeight="1" x14ac:dyDescent="0.25">
      <c r="A170" s="30"/>
      <c r="B170" s="478"/>
      <c r="C170" s="149">
        <f t="shared" si="22"/>
        <v>0</v>
      </c>
      <c r="D170" s="164"/>
      <c r="E170" s="164"/>
      <c r="F170" s="159"/>
      <c r="G170" s="266"/>
      <c r="H170" s="164"/>
      <c r="I170" s="164"/>
      <c r="J170" s="164"/>
      <c r="K170" s="165"/>
      <c r="L170" s="378"/>
    </row>
    <row r="171" spans="1:13" ht="13.5" customHeight="1" x14ac:dyDescent="0.2">
      <c r="A171" s="406" t="s">
        <v>349</v>
      </c>
      <c r="B171" s="407"/>
      <c r="C171" s="187">
        <f t="shared" si="22"/>
        <v>1200</v>
      </c>
      <c r="D171" s="155">
        <f>SUM(D165,D167,D169)</f>
        <v>1000</v>
      </c>
      <c r="E171" s="155">
        <f t="shared" ref="E171:K171" si="24">SUM(E165,E167,E169)</f>
        <v>200</v>
      </c>
      <c r="F171" s="155">
        <f t="shared" si="24"/>
        <v>0</v>
      </c>
      <c r="G171" s="239">
        <f t="shared" si="24"/>
        <v>0</v>
      </c>
      <c r="H171" s="155">
        <f t="shared" si="24"/>
        <v>0</v>
      </c>
      <c r="I171" s="155">
        <f t="shared" si="24"/>
        <v>0</v>
      </c>
      <c r="J171" s="155">
        <f t="shared" si="24"/>
        <v>0</v>
      </c>
      <c r="K171" s="156">
        <f t="shared" si="24"/>
        <v>0</v>
      </c>
      <c r="L171" s="377"/>
    </row>
    <row r="172" spans="1:13" ht="13.5" customHeight="1" x14ac:dyDescent="0.25">
      <c r="A172" s="408"/>
      <c r="B172" s="409"/>
      <c r="C172" s="188">
        <f t="shared" si="22"/>
        <v>0</v>
      </c>
      <c r="D172" s="178">
        <f>SUM(D166,D168,D170)</f>
        <v>0</v>
      </c>
      <c r="E172" s="178">
        <f t="shared" ref="E172:K172" si="25">SUM(E166,E168,E170)</f>
        <v>0</v>
      </c>
      <c r="F172" s="178">
        <f t="shared" si="25"/>
        <v>0</v>
      </c>
      <c r="G172" s="193">
        <f t="shared" si="25"/>
        <v>0</v>
      </c>
      <c r="H172" s="159">
        <f t="shared" si="25"/>
        <v>0</v>
      </c>
      <c r="I172" s="178">
        <f t="shared" si="25"/>
        <v>0</v>
      </c>
      <c r="J172" s="178">
        <f t="shared" si="25"/>
        <v>0</v>
      </c>
      <c r="K172" s="179">
        <f t="shared" si="25"/>
        <v>0</v>
      </c>
      <c r="L172" s="378"/>
    </row>
    <row r="173" spans="1:13" ht="13.5" customHeight="1" x14ac:dyDescent="0.2">
      <c r="A173" s="471" t="s">
        <v>338</v>
      </c>
      <c r="B173" s="36" t="s">
        <v>169</v>
      </c>
      <c r="C173" s="186">
        <f t="shared" si="22"/>
        <v>2800</v>
      </c>
      <c r="D173" s="162">
        <v>2000</v>
      </c>
      <c r="E173" s="162">
        <v>500</v>
      </c>
      <c r="F173" s="162">
        <v>100</v>
      </c>
      <c r="G173" s="265">
        <v>100</v>
      </c>
      <c r="H173" s="162">
        <v>50</v>
      </c>
      <c r="I173" s="162">
        <v>50</v>
      </c>
      <c r="J173" s="162"/>
      <c r="K173" s="163"/>
      <c r="L173" s="377"/>
      <c r="M173"/>
    </row>
    <row r="174" spans="1:13" ht="13.5" customHeight="1" x14ac:dyDescent="0.25">
      <c r="A174" s="479"/>
      <c r="B174" s="37"/>
      <c r="C174" s="149">
        <f t="shared" si="22"/>
        <v>0</v>
      </c>
      <c r="D174" s="201"/>
      <c r="E174" s="201"/>
      <c r="F174" s="201"/>
      <c r="G174" s="268"/>
      <c r="H174" s="201"/>
      <c r="I174" s="201"/>
      <c r="J174" s="164"/>
      <c r="K174" s="165"/>
      <c r="L174" s="378"/>
    </row>
    <row r="175" spans="1:13" ht="13.5" customHeight="1" x14ac:dyDescent="0.2">
      <c r="A175" s="420" t="s">
        <v>322</v>
      </c>
      <c r="B175" s="421"/>
      <c r="C175" s="187">
        <f t="shared" si="22"/>
        <v>17050</v>
      </c>
      <c r="D175" s="162">
        <f t="shared" ref="D175:K175" si="26">SUM(D163,D171,D173)</f>
        <v>9350</v>
      </c>
      <c r="E175" s="162">
        <f>SUM(E163,E171,E173)</f>
        <v>5100</v>
      </c>
      <c r="F175" s="162">
        <f>SUM(F163,F171,F173)</f>
        <v>600</v>
      </c>
      <c r="G175" s="265">
        <f t="shared" si="26"/>
        <v>1050</v>
      </c>
      <c r="H175" s="162">
        <f>SUM(H163,H171,H173)</f>
        <v>550</v>
      </c>
      <c r="I175" s="162">
        <f t="shared" si="26"/>
        <v>300</v>
      </c>
      <c r="J175" s="162">
        <f>SUM(J163,J171,J173)</f>
        <v>50</v>
      </c>
      <c r="K175" s="163">
        <f t="shared" si="26"/>
        <v>50</v>
      </c>
      <c r="L175" s="220"/>
    </row>
    <row r="176" spans="1:13" ht="13.5" customHeight="1" x14ac:dyDescent="0.25">
      <c r="A176" s="408"/>
      <c r="B176" s="409"/>
      <c r="C176" s="188">
        <f>SUM(D176:K176)</f>
        <v>0</v>
      </c>
      <c r="D176" s="168">
        <f>SUM(D164,D172,D174)</f>
        <v>0</v>
      </c>
      <c r="E176" s="168">
        <f>SUM(E164,E172,E174)</f>
        <v>0</v>
      </c>
      <c r="F176" s="168">
        <f>SUM(F164,F172,F174)</f>
        <v>0</v>
      </c>
      <c r="G176" s="194">
        <f t="shared" ref="G176:K176" si="27">SUM(G164,G172,G174)</f>
        <v>0</v>
      </c>
      <c r="H176" s="164">
        <f>SUM(H164,H172,H174)</f>
        <v>0</v>
      </c>
      <c r="I176" s="168">
        <f t="shared" si="27"/>
        <v>0</v>
      </c>
      <c r="J176" s="168">
        <f>SUM(J164,J172,J174)</f>
        <v>0</v>
      </c>
      <c r="K176" s="180">
        <f t="shared" si="27"/>
        <v>0</v>
      </c>
      <c r="L176" s="221"/>
    </row>
    <row r="177" spans="1:27" s="47" customFormat="1" ht="24.95" customHeight="1" x14ac:dyDescent="0.15">
      <c r="A177" s="414" t="s">
        <v>440</v>
      </c>
      <c r="B177" s="415"/>
      <c r="C177" s="224"/>
      <c r="D177" s="224"/>
      <c r="E177" s="224"/>
      <c r="F177" s="224"/>
      <c r="G177" s="224"/>
      <c r="H177" s="86"/>
      <c r="I177" s="224"/>
      <c r="J177" s="224"/>
      <c r="K177" s="224"/>
      <c r="L177" s="219"/>
    </row>
    <row r="178" spans="1:27" ht="13.5" customHeight="1" x14ac:dyDescent="0.2">
      <c r="A178" s="14" t="s">
        <v>155</v>
      </c>
      <c r="B178" s="53"/>
      <c r="C178" s="186">
        <f t="shared" ref="C178:C185" si="28">SUM(D178:K178)</f>
        <v>750</v>
      </c>
      <c r="D178" s="155">
        <v>500</v>
      </c>
      <c r="E178" s="155">
        <v>200</v>
      </c>
      <c r="F178" s="155">
        <v>50</v>
      </c>
      <c r="G178" s="239">
        <v>0</v>
      </c>
      <c r="H178" s="155"/>
      <c r="I178" s="155"/>
      <c r="J178" s="155"/>
      <c r="K178" s="156"/>
      <c r="L178" s="377"/>
    </row>
    <row r="179" spans="1:27" ht="13.5" customHeight="1" x14ac:dyDescent="0.25">
      <c r="A179" s="12"/>
      <c r="B179" s="54"/>
      <c r="C179" s="149">
        <f t="shared" si="28"/>
        <v>0</v>
      </c>
      <c r="D179" s="203"/>
      <c r="E179" s="203"/>
      <c r="F179" s="203"/>
      <c r="G179" s="195">
        <v>0</v>
      </c>
      <c r="H179" s="159"/>
      <c r="I179" s="159"/>
      <c r="J179" s="159"/>
      <c r="K179" s="189"/>
      <c r="L179" s="378"/>
    </row>
    <row r="180" spans="1:27" ht="13.5" customHeight="1" x14ac:dyDescent="0.2">
      <c r="A180" s="14" t="s">
        <v>363</v>
      </c>
      <c r="B180" s="53"/>
      <c r="C180" s="186">
        <f t="shared" si="28"/>
        <v>4550</v>
      </c>
      <c r="D180" s="162">
        <v>3500</v>
      </c>
      <c r="E180" s="162"/>
      <c r="F180" s="162">
        <v>450</v>
      </c>
      <c r="G180" s="265"/>
      <c r="H180" s="162">
        <v>200</v>
      </c>
      <c r="I180" s="162">
        <v>200</v>
      </c>
      <c r="J180" s="162">
        <v>50</v>
      </c>
      <c r="K180" s="163">
        <v>150</v>
      </c>
      <c r="L180" s="377" t="s">
        <v>445</v>
      </c>
      <c r="M180"/>
    </row>
    <row r="181" spans="1:27" ht="13.5" customHeight="1" x14ac:dyDescent="0.25">
      <c r="A181" s="12"/>
      <c r="B181" s="54"/>
      <c r="C181" s="149">
        <f t="shared" si="28"/>
        <v>0</v>
      </c>
      <c r="D181" s="201"/>
      <c r="E181" s="164"/>
      <c r="F181" s="201"/>
      <c r="G181" s="266"/>
      <c r="H181" s="201"/>
      <c r="I181" s="201"/>
      <c r="J181" s="201"/>
      <c r="K181" s="204"/>
      <c r="L181" s="378"/>
    </row>
    <row r="182" spans="1:27" ht="13.5" customHeight="1" x14ac:dyDescent="0.2">
      <c r="A182" s="14" t="s">
        <v>364</v>
      </c>
      <c r="B182" s="53"/>
      <c r="C182" s="186">
        <f t="shared" si="28"/>
        <v>5000</v>
      </c>
      <c r="D182" s="155"/>
      <c r="E182" s="155">
        <v>4100</v>
      </c>
      <c r="F182" s="155"/>
      <c r="G182" s="239">
        <v>900</v>
      </c>
      <c r="H182" s="155"/>
      <c r="I182" s="155"/>
      <c r="J182" s="155"/>
      <c r="K182" s="156"/>
      <c r="L182" s="377" t="s">
        <v>446</v>
      </c>
    </row>
    <row r="183" spans="1:27" ht="13.5" customHeight="1" x14ac:dyDescent="0.25">
      <c r="A183" s="12"/>
      <c r="B183" s="54"/>
      <c r="C183" s="149">
        <f t="shared" si="28"/>
        <v>0</v>
      </c>
      <c r="D183" s="159"/>
      <c r="E183" s="203"/>
      <c r="F183" s="159"/>
      <c r="G183" s="267"/>
      <c r="H183" s="159"/>
      <c r="I183" s="159"/>
      <c r="J183" s="159"/>
      <c r="K183" s="160"/>
      <c r="L183" s="378"/>
    </row>
    <row r="184" spans="1:27" ht="13.5" customHeight="1" x14ac:dyDescent="0.2">
      <c r="A184" s="420" t="s">
        <v>156</v>
      </c>
      <c r="B184" s="421"/>
      <c r="C184" s="187">
        <f t="shared" si="28"/>
        <v>10300</v>
      </c>
      <c r="D184" s="162">
        <f t="shared" ref="D184:K185" si="29">SUM(D178,D180,D182)</f>
        <v>4000</v>
      </c>
      <c r="E184" s="162">
        <f t="shared" si="29"/>
        <v>4300</v>
      </c>
      <c r="F184" s="162">
        <f t="shared" si="29"/>
        <v>500</v>
      </c>
      <c r="G184" s="162">
        <f t="shared" si="29"/>
        <v>900</v>
      </c>
      <c r="H184" s="162">
        <f t="shared" si="29"/>
        <v>200</v>
      </c>
      <c r="I184" s="162">
        <f t="shared" si="29"/>
        <v>200</v>
      </c>
      <c r="J184" s="162">
        <f t="shared" si="29"/>
        <v>50</v>
      </c>
      <c r="K184" s="163">
        <f t="shared" si="29"/>
        <v>150</v>
      </c>
      <c r="L184" s="220"/>
      <c r="M184"/>
    </row>
    <row r="185" spans="1:27" ht="13.5" customHeight="1" x14ac:dyDescent="0.25">
      <c r="A185" s="408"/>
      <c r="B185" s="409"/>
      <c r="C185" s="188">
        <f t="shared" si="28"/>
        <v>0</v>
      </c>
      <c r="D185" s="178">
        <f t="shared" si="29"/>
        <v>0</v>
      </c>
      <c r="E185" s="178">
        <f t="shared" si="29"/>
        <v>0</v>
      </c>
      <c r="F185" s="178">
        <f t="shared" si="29"/>
        <v>0</v>
      </c>
      <c r="G185" s="178">
        <f t="shared" si="29"/>
        <v>0</v>
      </c>
      <c r="H185" s="178">
        <f t="shared" si="29"/>
        <v>0</v>
      </c>
      <c r="I185" s="178">
        <f t="shared" si="29"/>
        <v>0</v>
      </c>
      <c r="J185" s="178">
        <f t="shared" si="29"/>
        <v>0</v>
      </c>
      <c r="K185" s="180">
        <f t="shared" si="29"/>
        <v>0</v>
      </c>
      <c r="L185" s="221"/>
    </row>
    <row r="186" spans="1:27" s="47" customFormat="1" ht="24.95" customHeight="1" x14ac:dyDescent="0.15">
      <c r="A186" s="414" t="s">
        <v>442</v>
      </c>
      <c r="B186" s="415"/>
      <c r="C186" s="224"/>
      <c r="D186" s="224"/>
      <c r="E186" s="224"/>
      <c r="F186" s="224"/>
      <c r="G186" s="224"/>
      <c r="H186" s="86"/>
      <c r="I186" s="224"/>
      <c r="J186" s="224"/>
      <c r="K186" s="224"/>
      <c r="L186" s="219"/>
    </row>
    <row r="187" spans="1:27" ht="13.5" customHeight="1" x14ac:dyDescent="0.2">
      <c r="A187" s="30" t="s">
        <v>170</v>
      </c>
      <c r="B187" s="36" t="s">
        <v>169</v>
      </c>
      <c r="C187" s="186">
        <f t="shared" ref="C187:C192" si="30">SUM(D187:K187)</f>
        <v>1450</v>
      </c>
      <c r="D187" s="155">
        <v>1050</v>
      </c>
      <c r="E187" s="155">
        <v>200</v>
      </c>
      <c r="F187" s="155">
        <v>50</v>
      </c>
      <c r="G187" s="239">
        <v>50</v>
      </c>
      <c r="H187" s="155"/>
      <c r="I187" s="155">
        <v>50</v>
      </c>
      <c r="J187" s="155"/>
      <c r="K187" s="156">
        <v>50</v>
      </c>
      <c r="L187" s="377"/>
      <c r="M187"/>
      <c r="N187"/>
      <c r="O187"/>
      <c r="P187"/>
      <c r="Q187"/>
      <c r="R187"/>
      <c r="S187"/>
      <c r="T187"/>
      <c r="U187"/>
      <c r="V187"/>
      <c r="W187"/>
      <c r="X187"/>
      <c r="Y187"/>
      <c r="Z187"/>
      <c r="AA187"/>
    </row>
    <row r="188" spans="1:27" ht="13.5" customHeight="1" x14ac:dyDescent="0.25">
      <c r="A188" s="43"/>
      <c r="B188" s="37"/>
      <c r="C188" s="149">
        <f t="shared" si="30"/>
        <v>0</v>
      </c>
      <c r="D188" s="203"/>
      <c r="E188" s="203"/>
      <c r="F188" s="203"/>
      <c r="G188" s="267"/>
      <c r="H188" s="159"/>
      <c r="I188" s="203"/>
      <c r="J188" s="166"/>
      <c r="K188" s="205"/>
      <c r="L188" s="378"/>
      <c r="M188"/>
      <c r="N188"/>
      <c r="O188"/>
      <c r="P188"/>
      <c r="Q188"/>
      <c r="R188"/>
      <c r="S188"/>
      <c r="T188"/>
      <c r="U188"/>
      <c r="V188"/>
      <c r="W188"/>
      <c r="X188"/>
      <c r="Y188"/>
      <c r="Z188"/>
      <c r="AA188"/>
    </row>
    <row r="189" spans="1:27" ht="13.5" customHeight="1" x14ac:dyDescent="0.2">
      <c r="A189" s="30" t="s">
        <v>171</v>
      </c>
      <c r="B189" s="36" t="s">
        <v>172</v>
      </c>
      <c r="C189" s="186">
        <f t="shared" si="30"/>
        <v>0</v>
      </c>
      <c r="D189" s="162"/>
      <c r="E189" s="162"/>
      <c r="F189" s="162"/>
      <c r="G189" s="265"/>
      <c r="H189" s="162"/>
      <c r="I189" s="162"/>
      <c r="J189" s="162"/>
      <c r="K189" s="163"/>
      <c r="L189" s="377"/>
      <c r="M189"/>
      <c r="N189"/>
      <c r="O189"/>
      <c r="P189"/>
      <c r="Q189"/>
      <c r="R189"/>
      <c r="S189"/>
      <c r="T189"/>
      <c r="U189"/>
      <c r="V189"/>
      <c r="W189"/>
      <c r="X189"/>
      <c r="Y189"/>
      <c r="Z189"/>
      <c r="AA189"/>
    </row>
    <row r="190" spans="1:27" ht="13.5" customHeight="1" x14ac:dyDescent="0.25">
      <c r="A190" s="43"/>
      <c r="B190" s="37"/>
      <c r="C190" s="149">
        <f t="shared" si="30"/>
        <v>0</v>
      </c>
      <c r="D190" s="164"/>
      <c r="E190" s="164"/>
      <c r="F190" s="164"/>
      <c r="G190" s="266"/>
      <c r="H190" s="164"/>
      <c r="I190" s="164"/>
      <c r="J190" s="164"/>
      <c r="K190" s="165"/>
      <c r="L190" s="378"/>
      <c r="M190"/>
      <c r="N190"/>
      <c r="O190"/>
      <c r="P190"/>
      <c r="Q190"/>
      <c r="R190"/>
      <c r="S190"/>
      <c r="T190"/>
      <c r="U190"/>
      <c r="V190"/>
      <c r="W190"/>
      <c r="X190"/>
      <c r="Y190"/>
      <c r="Z190"/>
      <c r="AA190"/>
    </row>
    <row r="191" spans="1:27" ht="13.5" customHeight="1" x14ac:dyDescent="0.2">
      <c r="A191" s="420" t="s">
        <v>173</v>
      </c>
      <c r="B191" s="421"/>
      <c r="C191" s="169">
        <f t="shared" si="30"/>
        <v>1450</v>
      </c>
      <c r="D191" s="162">
        <f t="shared" ref="D191:K191" si="31">SUM(D187,D189)</f>
        <v>1050</v>
      </c>
      <c r="E191" s="162">
        <f>SUM(E187,E189)</f>
        <v>200</v>
      </c>
      <c r="F191" s="162">
        <f t="shared" si="31"/>
        <v>50</v>
      </c>
      <c r="G191" s="265">
        <f t="shared" si="31"/>
        <v>50</v>
      </c>
      <c r="H191" s="162">
        <f>SUM(H187,H189)</f>
        <v>0</v>
      </c>
      <c r="I191" s="162">
        <f t="shared" si="31"/>
        <v>50</v>
      </c>
      <c r="J191" s="162">
        <f>SUM(J187,J189)</f>
        <v>0</v>
      </c>
      <c r="K191" s="163">
        <f t="shared" si="31"/>
        <v>50</v>
      </c>
      <c r="L191" s="377"/>
      <c r="M191"/>
      <c r="N191"/>
      <c r="O191"/>
      <c r="P191"/>
      <c r="Q191"/>
      <c r="R191"/>
      <c r="S191"/>
      <c r="T191"/>
      <c r="U191"/>
      <c r="V191"/>
      <c r="W191"/>
      <c r="X191"/>
      <c r="Y191"/>
      <c r="Z191"/>
      <c r="AA191"/>
    </row>
    <row r="192" spans="1:27" ht="13.5" customHeight="1" x14ac:dyDescent="0.25">
      <c r="A192" s="408"/>
      <c r="B192" s="409"/>
      <c r="C192" s="167">
        <f t="shared" si="30"/>
        <v>0</v>
      </c>
      <c r="D192" s="168">
        <f t="shared" ref="D192:K192" si="32">SUM(D188,D190)</f>
        <v>0</v>
      </c>
      <c r="E192" s="168">
        <f>SUM(E188,E190)</f>
        <v>0</v>
      </c>
      <c r="F192" s="168">
        <f t="shared" si="32"/>
        <v>0</v>
      </c>
      <c r="G192" s="194">
        <f t="shared" si="32"/>
        <v>0</v>
      </c>
      <c r="H192" s="164">
        <f>SUM(H188,H190)</f>
        <v>0</v>
      </c>
      <c r="I192" s="168">
        <f t="shared" si="32"/>
        <v>0</v>
      </c>
      <c r="J192" s="168">
        <f>SUM(J188,J190)</f>
        <v>0</v>
      </c>
      <c r="K192" s="180">
        <f t="shared" si="32"/>
        <v>0</v>
      </c>
      <c r="L192" s="378"/>
      <c r="M192"/>
      <c r="N192"/>
      <c r="O192"/>
      <c r="P192"/>
      <c r="Q192"/>
      <c r="R192"/>
      <c r="S192"/>
      <c r="T192"/>
      <c r="U192"/>
      <c r="V192"/>
      <c r="W192"/>
      <c r="X192"/>
      <c r="Y192"/>
      <c r="Z192"/>
      <c r="AA192"/>
    </row>
    <row r="193" spans="1:24" ht="16.5" customHeight="1" x14ac:dyDescent="0.15">
      <c r="A193" s="442" t="s">
        <v>0</v>
      </c>
      <c r="B193" s="442"/>
      <c r="C193" s="238" t="str">
        <f>市郡別合計!$B$1</f>
        <v>Ver1.0</v>
      </c>
      <c r="D193" s="433" t="s">
        <v>373</v>
      </c>
      <c r="E193" s="433"/>
      <c r="F193" s="433"/>
      <c r="G193" s="433"/>
      <c r="H193" s="433"/>
      <c r="I193" s="433"/>
      <c r="J193" s="433"/>
      <c r="K193" s="465" t="str">
        <f>市郡別合計!$I$1</f>
        <v>2019/11/15 改定部数</v>
      </c>
      <c r="L193" s="465"/>
    </row>
    <row r="194" spans="1:24" s="47" customFormat="1" ht="13.5" customHeight="1" x14ac:dyDescent="0.15">
      <c r="A194" s="403" t="s">
        <v>279</v>
      </c>
      <c r="B194" s="404"/>
      <c r="C194" s="404"/>
      <c r="D194" s="405"/>
      <c r="E194" s="370" t="s">
        <v>274</v>
      </c>
      <c r="F194" s="371"/>
      <c r="G194" s="371"/>
      <c r="H194" s="372"/>
      <c r="I194" s="379" t="s">
        <v>306</v>
      </c>
      <c r="J194" s="380"/>
      <c r="K194" s="381"/>
      <c r="L194" s="231" t="s">
        <v>278</v>
      </c>
      <c r="N194" s="83"/>
      <c r="O194" s="83"/>
      <c r="P194" s="83"/>
      <c r="Q194" s="83"/>
      <c r="R194" s="83"/>
      <c r="S194" s="83"/>
      <c r="T194" s="83"/>
      <c r="U194" s="83"/>
      <c r="V194" s="83"/>
      <c r="W194" s="83"/>
      <c r="X194" s="83"/>
    </row>
    <row r="195" spans="1:24" s="47" customFormat="1" ht="13.5" customHeight="1" x14ac:dyDescent="0.15">
      <c r="A195" s="397">
        <f>市郡別合計!$A$3</f>
        <v>0</v>
      </c>
      <c r="B195" s="398"/>
      <c r="C195" s="398"/>
      <c r="D195" s="399"/>
      <c r="E195" s="446">
        <f>市郡別合計!$C$3</f>
        <v>0</v>
      </c>
      <c r="F195" s="447"/>
      <c r="G195" s="447"/>
      <c r="H195" s="448"/>
      <c r="I195" s="382">
        <f>市郡別合計!$F$3</f>
        <v>0</v>
      </c>
      <c r="J195" s="383"/>
      <c r="K195" s="384"/>
      <c r="L195" s="410">
        <f>市郡別合計!$I$3</f>
        <v>0</v>
      </c>
      <c r="N195" s="83"/>
      <c r="O195" s="83"/>
      <c r="P195" s="83"/>
      <c r="Q195" s="83"/>
      <c r="R195" s="83"/>
      <c r="S195" s="83"/>
      <c r="T195" s="83"/>
      <c r="U195" s="83"/>
      <c r="V195" s="83"/>
      <c r="W195" s="83"/>
      <c r="X195" s="83"/>
    </row>
    <row r="196" spans="1:24" s="47" customFormat="1" ht="13.5" customHeight="1" x14ac:dyDescent="0.15">
      <c r="A196" s="400"/>
      <c r="B196" s="401"/>
      <c r="C196" s="401"/>
      <c r="D196" s="402"/>
      <c r="E196" s="449"/>
      <c r="F196" s="450"/>
      <c r="G196" s="450"/>
      <c r="H196" s="451"/>
      <c r="I196" s="385"/>
      <c r="J196" s="386"/>
      <c r="K196" s="387"/>
      <c r="L196" s="411"/>
      <c r="N196" s="83"/>
      <c r="O196" s="83"/>
      <c r="P196" s="83"/>
      <c r="Q196" s="83"/>
      <c r="R196" s="83"/>
      <c r="S196" s="83"/>
      <c r="T196" s="83"/>
      <c r="U196" s="83"/>
      <c r="V196" s="83"/>
      <c r="W196" s="83"/>
      <c r="X196" s="83"/>
    </row>
    <row r="197" spans="1:24" s="47" customFormat="1" ht="13.5" customHeight="1" x14ac:dyDescent="0.15">
      <c r="A197" s="443" t="s">
        <v>280</v>
      </c>
      <c r="B197" s="444"/>
      <c r="C197" s="444"/>
      <c r="D197" s="444"/>
      <c r="E197" s="445"/>
      <c r="F197" s="388" t="s">
        <v>290</v>
      </c>
      <c r="G197" s="389"/>
      <c r="H197" s="389"/>
      <c r="I197" s="389"/>
      <c r="J197" s="390"/>
      <c r="K197" s="16" t="s">
        <v>276</v>
      </c>
      <c r="L197" s="218" t="s">
        <v>277</v>
      </c>
      <c r="N197" s="83"/>
      <c r="O197" s="83"/>
      <c r="P197" s="83"/>
      <c r="Q197" s="83"/>
      <c r="R197" s="83"/>
      <c r="S197" s="83"/>
      <c r="T197" s="83"/>
      <c r="U197" s="83"/>
      <c r="V197" s="83"/>
      <c r="W197" s="83"/>
      <c r="X197" s="83"/>
    </row>
    <row r="198" spans="1:24" s="47" customFormat="1" ht="13.5" customHeight="1" x14ac:dyDescent="0.15">
      <c r="A198" s="391">
        <f>市郡別合計!$A$6</f>
        <v>0</v>
      </c>
      <c r="B198" s="392"/>
      <c r="C198" s="392"/>
      <c r="D198" s="392"/>
      <c r="E198" s="393"/>
      <c r="F198" s="434">
        <f>市郡別合計!$D$6</f>
        <v>0</v>
      </c>
      <c r="G198" s="435"/>
      <c r="H198" s="435"/>
      <c r="I198" s="435"/>
      <c r="J198" s="436"/>
      <c r="K198" s="373">
        <f>市郡別合計!$G$6</f>
        <v>0</v>
      </c>
      <c r="L198" s="375">
        <f>市郡別合計!$H$6</f>
        <v>0</v>
      </c>
      <c r="N198" s="83"/>
      <c r="O198" s="83"/>
      <c r="P198" s="83"/>
      <c r="Q198" s="83"/>
      <c r="R198" s="83"/>
      <c r="S198" s="83"/>
      <c r="T198" s="83"/>
      <c r="U198" s="83"/>
      <c r="V198" s="83"/>
      <c r="W198" s="83"/>
      <c r="X198" s="83"/>
    </row>
    <row r="199" spans="1:24" s="47" customFormat="1" ht="13.5" customHeight="1" x14ac:dyDescent="0.15">
      <c r="A199" s="394"/>
      <c r="B199" s="395"/>
      <c r="C199" s="395"/>
      <c r="D199" s="395"/>
      <c r="E199" s="396"/>
      <c r="F199" s="437"/>
      <c r="G199" s="438"/>
      <c r="H199" s="438"/>
      <c r="I199" s="438"/>
      <c r="J199" s="439"/>
      <c r="K199" s="374"/>
      <c r="L199" s="376"/>
      <c r="N199" s="83"/>
      <c r="O199" s="83"/>
      <c r="P199" s="83"/>
      <c r="Q199" s="83"/>
      <c r="R199" s="83"/>
      <c r="S199" s="83"/>
      <c r="T199" s="83"/>
      <c r="U199" s="83"/>
      <c r="V199" s="83"/>
      <c r="W199" s="83"/>
      <c r="X199" s="83"/>
    </row>
    <row r="200" spans="1:24" ht="5.25" customHeight="1" x14ac:dyDescent="0.15">
      <c r="A200" s="44"/>
      <c r="B200" s="44"/>
      <c r="C200" s="45"/>
      <c r="D200" s="44"/>
      <c r="E200" s="44"/>
      <c r="F200" s="44"/>
      <c r="G200" s="44"/>
      <c r="H200" s="44"/>
      <c r="I200" s="44"/>
      <c r="J200" s="44"/>
      <c r="K200" s="44"/>
      <c r="L200" s="44"/>
    </row>
    <row r="201" spans="1:24" ht="13.5" customHeight="1" x14ac:dyDescent="0.15">
      <c r="A201" s="440" t="s">
        <v>1</v>
      </c>
      <c r="B201" s="441"/>
      <c r="C201" s="3" t="s">
        <v>2</v>
      </c>
      <c r="D201" s="4" t="s">
        <v>4</v>
      </c>
      <c r="E201" s="4" t="s">
        <v>7</v>
      </c>
      <c r="F201" s="4" t="s">
        <v>5</v>
      </c>
      <c r="G201" s="259" t="s">
        <v>6</v>
      </c>
      <c r="H201" s="4" t="s">
        <v>3</v>
      </c>
      <c r="I201" s="4" t="s">
        <v>8</v>
      </c>
      <c r="J201" s="4" t="s">
        <v>558</v>
      </c>
      <c r="K201" s="5" t="s">
        <v>9</v>
      </c>
      <c r="L201" s="5" t="s">
        <v>474</v>
      </c>
    </row>
    <row r="202" spans="1:24" s="47" customFormat="1" ht="24.95" customHeight="1" x14ac:dyDescent="0.15">
      <c r="A202" s="414" t="s">
        <v>441</v>
      </c>
      <c r="B202" s="415"/>
      <c r="C202" s="224"/>
      <c r="D202" s="224"/>
      <c r="E202" s="224"/>
      <c r="F202" s="224"/>
      <c r="G202" s="224"/>
      <c r="H202" s="86"/>
      <c r="I202" s="224"/>
      <c r="J202" s="224"/>
      <c r="K202" s="224"/>
      <c r="L202" s="219"/>
    </row>
    <row r="203" spans="1:24" ht="13.5" customHeight="1" x14ac:dyDescent="0.2">
      <c r="A203" s="30" t="s">
        <v>157</v>
      </c>
      <c r="B203" s="36" t="s">
        <v>444</v>
      </c>
      <c r="C203" s="186">
        <f t="shared" ref="C203:C234" si="33">SUM(D203:K203)</f>
        <v>700</v>
      </c>
      <c r="D203" s="155">
        <v>500</v>
      </c>
      <c r="E203" s="155">
        <v>100</v>
      </c>
      <c r="F203" s="155">
        <v>50</v>
      </c>
      <c r="G203" s="239">
        <v>50</v>
      </c>
      <c r="H203" s="155"/>
      <c r="I203" s="155">
        <v>0</v>
      </c>
      <c r="J203" s="155"/>
      <c r="K203" s="156"/>
      <c r="L203" s="476"/>
    </row>
    <row r="204" spans="1:24" ht="13.5" customHeight="1" x14ac:dyDescent="0.25">
      <c r="A204" s="43"/>
      <c r="B204" s="37"/>
      <c r="C204" s="149">
        <f t="shared" si="33"/>
        <v>0</v>
      </c>
      <c r="D204" s="203"/>
      <c r="E204" s="203"/>
      <c r="F204" s="203"/>
      <c r="G204" s="267"/>
      <c r="H204" s="159"/>
      <c r="I204" s="195">
        <v>0</v>
      </c>
      <c r="J204" s="159"/>
      <c r="K204" s="160"/>
      <c r="L204" s="477"/>
    </row>
    <row r="205" spans="1:24" ht="13.5" customHeight="1" x14ac:dyDescent="0.2">
      <c r="A205" s="30" t="s">
        <v>158</v>
      </c>
      <c r="B205" s="36" t="s">
        <v>159</v>
      </c>
      <c r="C205" s="186">
        <f t="shared" si="33"/>
        <v>500</v>
      </c>
      <c r="D205" s="162">
        <v>300</v>
      </c>
      <c r="E205" s="162">
        <v>150</v>
      </c>
      <c r="F205" s="162">
        <v>50</v>
      </c>
      <c r="G205" s="265"/>
      <c r="H205" s="162"/>
      <c r="I205" s="162"/>
      <c r="J205" s="162"/>
      <c r="K205" s="163"/>
      <c r="L205" s="377"/>
    </row>
    <row r="206" spans="1:24" ht="13.5" customHeight="1" x14ac:dyDescent="0.25">
      <c r="A206" s="30"/>
      <c r="B206" s="37"/>
      <c r="C206" s="149">
        <f t="shared" si="33"/>
        <v>0</v>
      </c>
      <c r="D206" s="203"/>
      <c r="E206" s="203"/>
      <c r="F206" s="203"/>
      <c r="G206" s="266"/>
      <c r="H206" s="164"/>
      <c r="I206" s="164"/>
      <c r="J206" s="164"/>
      <c r="K206" s="165"/>
      <c r="L206" s="378"/>
    </row>
    <row r="207" spans="1:24" ht="13.5" customHeight="1" x14ac:dyDescent="0.2">
      <c r="A207" s="30"/>
      <c r="B207" s="36" t="s">
        <v>42</v>
      </c>
      <c r="C207" s="186">
        <f t="shared" si="33"/>
        <v>600</v>
      </c>
      <c r="D207" s="155">
        <v>400</v>
      </c>
      <c r="E207" s="155">
        <v>100</v>
      </c>
      <c r="F207" s="155">
        <v>50</v>
      </c>
      <c r="G207" s="239">
        <v>50</v>
      </c>
      <c r="H207" s="155"/>
      <c r="I207" s="155"/>
      <c r="J207" s="155"/>
      <c r="K207" s="163"/>
      <c r="L207" s="377"/>
    </row>
    <row r="208" spans="1:24" ht="13.5" customHeight="1" x14ac:dyDescent="0.25">
      <c r="A208" s="30"/>
      <c r="B208" s="37"/>
      <c r="C208" s="149">
        <f t="shared" si="33"/>
        <v>0</v>
      </c>
      <c r="D208" s="203"/>
      <c r="E208" s="203"/>
      <c r="F208" s="203"/>
      <c r="G208" s="267"/>
      <c r="H208" s="159"/>
      <c r="I208" s="159"/>
      <c r="J208" s="159"/>
      <c r="K208" s="165"/>
      <c r="L208" s="378"/>
    </row>
    <row r="209" spans="1:12" ht="13.5" customHeight="1" x14ac:dyDescent="0.2">
      <c r="A209" s="406" t="s">
        <v>160</v>
      </c>
      <c r="B209" s="407"/>
      <c r="C209" s="187">
        <f t="shared" si="33"/>
        <v>1100</v>
      </c>
      <c r="D209" s="155">
        <f t="shared" ref="D209:K210" si="34">SUM(D205,D207)</f>
        <v>700</v>
      </c>
      <c r="E209" s="155">
        <f>SUM(E205,E207)</f>
        <v>250</v>
      </c>
      <c r="F209" s="155">
        <f t="shared" si="34"/>
        <v>100</v>
      </c>
      <c r="G209" s="239">
        <f t="shared" si="34"/>
        <v>50</v>
      </c>
      <c r="H209" s="155">
        <f>SUM(H205,H207)</f>
        <v>0</v>
      </c>
      <c r="I209" s="155">
        <f t="shared" si="34"/>
        <v>0</v>
      </c>
      <c r="J209" s="155">
        <f>SUM(J205,J207)</f>
        <v>0</v>
      </c>
      <c r="K209" s="156">
        <f t="shared" si="34"/>
        <v>0</v>
      </c>
      <c r="L209" s="377"/>
    </row>
    <row r="210" spans="1:12" ht="13.5" customHeight="1" x14ac:dyDescent="0.25">
      <c r="A210" s="408"/>
      <c r="B210" s="409"/>
      <c r="C210" s="188">
        <f t="shared" si="33"/>
        <v>0</v>
      </c>
      <c r="D210" s="178">
        <f t="shared" si="34"/>
        <v>0</v>
      </c>
      <c r="E210" s="178">
        <f>SUM(E206,E208)</f>
        <v>0</v>
      </c>
      <c r="F210" s="178">
        <f t="shared" si="34"/>
        <v>0</v>
      </c>
      <c r="G210" s="193">
        <f t="shared" si="34"/>
        <v>0</v>
      </c>
      <c r="H210" s="159">
        <f>SUM(H206,H208)</f>
        <v>0</v>
      </c>
      <c r="I210" s="178">
        <f t="shared" si="34"/>
        <v>0</v>
      </c>
      <c r="J210" s="178">
        <f>SUM(J206,J208)</f>
        <v>0</v>
      </c>
      <c r="K210" s="179">
        <f t="shared" si="34"/>
        <v>0</v>
      </c>
      <c r="L210" s="378"/>
    </row>
    <row r="211" spans="1:12" ht="13.5" customHeight="1" x14ac:dyDescent="0.2">
      <c r="A211" s="30" t="s">
        <v>161</v>
      </c>
      <c r="B211" s="36" t="s">
        <v>162</v>
      </c>
      <c r="C211" s="186">
        <f t="shared" si="33"/>
        <v>0</v>
      </c>
      <c r="D211" s="162"/>
      <c r="E211" s="162"/>
      <c r="F211" s="162"/>
      <c r="G211" s="265"/>
      <c r="H211" s="162"/>
      <c r="I211" s="162"/>
      <c r="J211" s="162"/>
      <c r="K211" s="163"/>
      <c r="L211" s="377"/>
    </row>
    <row r="212" spans="1:12" ht="13.5" customHeight="1" x14ac:dyDescent="0.25">
      <c r="A212" s="30"/>
      <c r="B212" s="37"/>
      <c r="C212" s="149">
        <f t="shared" si="33"/>
        <v>0</v>
      </c>
      <c r="D212" s="164"/>
      <c r="E212" s="164"/>
      <c r="F212" s="164"/>
      <c r="G212" s="266"/>
      <c r="H212" s="164"/>
      <c r="I212" s="164"/>
      <c r="J212" s="164"/>
      <c r="K212" s="165"/>
      <c r="L212" s="378"/>
    </row>
    <row r="213" spans="1:12" ht="13.5" customHeight="1" x14ac:dyDescent="0.2">
      <c r="A213" s="30"/>
      <c r="B213" s="463" t="s">
        <v>243</v>
      </c>
      <c r="C213" s="186">
        <f t="shared" si="33"/>
        <v>0</v>
      </c>
      <c r="D213" s="155"/>
      <c r="E213" s="155"/>
      <c r="F213" s="155"/>
      <c r="G213" s="239"/>
      <c r="H213" s="155"/>
      <c r="I213" s="155"/>
      <c r="J213" s="155"/>
      <c r="K213" s="156"/>
      <c r="L213" s="377"/>
    </row>
    <row r="214" spans="1:12" ht="13.5" customHeight="1" x14ac:dyDescent="0.25">
      <c r="A214" s="30"/>
      <c r="B214" s="478"/>
      <c r="C214" s="149">
        <f t="shared" si="33"/>
        <v>0</v>
      </c>
      <c r="D214" s="159"/>
      <c r="E214" s="159"/>
      <c r="F214" s="159"/>
      <c r="G214" s="195"/>
      <c r="H214" s="159"/>
      <c r="I214" s="159"/>
      <c r="J214" s="159"/>
      <c r="K214" s="160"/>
      <c r="L214" s="378"/>
    </row>
    <row r="215" spans="1:12" ht="13.5" customHeight="1" x14ac:dyDescent="0.2">
      <c r="A215" s="30"/>
      <c r="B215" s="36" t="s">
        <v>9</v>
      </c>
      <c r="C215" s="186">
        <f t="shared" si="33"/>
        <v>0</v>
      </c>
      <c r="D215" s="162"/>
      <c r="E215" s="162"/>
      <c r="F215" s="162"/>
      <c r="G215" s="265"/>
      <c r="H215" s="162"/>
      <c r="I215" s="162"/>
      <c r="J215" s="162"/>
      <c r="K215" s="163"/>
      <c r="L215" s="377"/>
    </row>
    <row r="216" spans="1:12" ht="13.5" customHeight="1" x14ac:dyDescent="0.25">
      <c r="A216" s="30"/>
      <c r="B216" s="37"/>
      <c r="C216" s="149">
        <f t="shared" si="33"/>
        <v>0</v>
      </c>
      <c r="D216" s="164"/>
      <c r="E216" s="164"/>
      <c r="F216" s="164"/>
      <c r="G216" s="266"/>
      <c r="H216" s="164"/>
      <c r="I216" s="164"/>
      <c r="J216" s="164"/>
      <c r="K216" s="165"/>
      <c r="L216" s="378"/>
    </row>
    <row r="217" spans="1:12" ht="13.5" customHeight="1" x14ac:dyDescent="0.2">
      <c r="A217" s="406" t="s">
        <v>163</v>
      </c>
      <c r="B217" s="407"/>
      <c r="C217" s="187">
        <f t="shared" si="33"/>
        <v>0</v>
      </c>
      <c r="D217" s="155">
        <f t="shared" ref="D217:K218" si="35">SUM(D211,D213,D215)</f>
        <v>0</v>
      </c>
      <c r="E217" s="155">
        <f>SUM(E211,E213,E215)</f>
        <v>0</v>
      </c>
      <c r="F217" s="155">
        <f t="shared" si="35"/>
        <v>0</v>
      </c>
      <c r="G217" s="239">
        <f t="shared" si="35"/>
        <v>0</v>
      </c>
      <c r="H217" s="155">
        <f>SUM(H211,H213,H215)</f>
        <v>0</v>
      </c>
      <c r="I217" s="155">
        <f t="shared" si="35"/>
        <v>0</v>
      </c>
      <c r="J217" s="155">
        <f>SUM(J211,J213,J215)</f>
        <v>0</v>
      </c>
      <c r="K217" s="156">
        <f t="shared" si="35"/>
        <v>0</v>
      </c>
      <c r="L217" s="377"/>
    </row>
    <row r="218" spans="1:12" ht="13.5" customHeight="1" x14ac:dyDescent="0.25">
      <c r="A218" s="408"/>
      <c r="B218" s="409"/>
      <c r="C218" s="188">
        <f t="shared" si="33"/>
        <v>0</v>
      </c>
      <c r="D218" s="178">
        <f t="shared" si="35"/>
        <v>0</v>
      </c>
      <c r="E218" s="178">
        <f>SUM(E212,E214,E216)</f>
        <v>0</v>
      </c>
      <c r="F218" s="178">
        <f t="shared" si="35"/>
        <v>0</v>
      </c>
      <c r="G218" s="193">
        <f t="shared" si="35"/>
        <v>0</v>
      </c>
      <c r="H218" s="159">
        <f>SUM(H212,H214,H216)</f>
        <v>0</v>
      </c>
      <c r="I218" s="178">
        <f t="shared" si="35"/>
        <v>0</v>
      </c>
      <c r="J218" s="178">
        <f>SUM(J212,J214,J216)</f>
        <v>0</v>
      </c>
      <c r="K218" s="179">
        <f t="shared" si="35"/>
        <v>0</v>
      </c>
      <c r="L218" s="378"/>
    </row>
    <row r="219" spans="1:12" ht="13.5" customHeight="1" x14ac:dyDescent="0.2">
      <c r="A219" s="35" t="s">
        <v>164</v>
      </c>
      <c r="B219" s="36" t="s">
        <v>169</v>
      </c>
      <c r="C219" s="186">
        <f t="shared" si="33"/>
        <v>100</v>
      </c>
      <c r="D219" s="162">
        <v>50</v>
      </c>
      <c r="E219" s="162">
        <v>50</v>
      </c>
      <c r="F219" s="162"/>
      <c r="G219" s="265"/>
      <c r="H219" s="162"/>
      <c r="I219" s="162"/>
      <c r="J219" s="162"/>
      <c r="K219" s="163"/>
      <c r="L219" s="377"/>
    </row>
    <row r="220" spans="1:12" ht="13.5" customHeight="1" x14ac:dyDescent="0.25">
      <c r="A220" s="43"/>
      <c r="B220" s="37"/>
      <c r="C220" s="149">
        <f t="shared" si="33"/>
        <v>0</v>
      </c>
      <c r="D220" s="203"/>
      <c r="E220" s="203"/>
      <c r="F220" s="164"/>
      <c r="G220" s="266"/>
      <c r="H220" s="164"/>
      <c r="I220" s="164"/>
      <c r="J220" s="164"/>
      <c r="K220" s="165"/>
      <c r="L220" s="378"/>
    </row>
    <row r="221" spans="1:12" ht="13.5" customHeight="1" x14ac:dyDescent="0.2">
      <c r="A221" s="30" t="s">
        <v>165</v>
      </c>
      <c r="B221" s="36" t="s">
        <v>41</v>
      </c>
      <c r="C221" s="186">
        <f t="shared" si="33"/>
        <v>0</v>
      </c>
      <c r="D221" s="155"/>
      <c r="E221" s="155"/>
      <c r="F221" s="155"/>
      <c r="G221" s="239"/>
      <c r="H221" s="155"/>
      <c r="I221" s="155"/>
      <c r="J221" s="155"/>
      <c r="K221" s="156"/>
      <c r="L221" s="476" t="s">
        <v>477</v>
      </c>
    </row>
    <row r="222" spans="1:12" ht="13.5" customHeight="1" x14ac:dyDescent="0.25">
      <c r="A222" s="43"/>
      <c r="B222" s="37"/>
      <c r="C222" s="149">
        <f t="shared" si="33"/>
        <v>0</v>
      </c>
      <c r="D222" s="159"/>
      <c r="E222" s="159"/>
      <c r="F222" s="159"/>
      <c r="G222" s="195"/>
      <c r="H222" s="159"/>
      <c r="I222" s="159"/>
      <c r="J222" s="159"/>
      <c r="K222" s="160"/>
      <c r="L222" s="477"/>
    </row>
    <row r="223" spans="1:12" ht="13.5" customHeight="1" x14ac:dyDescent="0.2">
      <c r="A223" s="30" t="s">
        <v>324</v>
      </c>
      <c r="B223" s="36" t="s">
        <v>42</v>
      </c>
      <c r="C223" s="186">
        <f t="shared" si="33"/>
        <v>250</v>
      </c>
      <c r="D223" s="162"/>
      <c r="E223" s="162">
        <v>250</v>
      </c>
      <c r="F223" s="162"/>
      <c r="G223" s="265"/>
      <c r="H223" s="162"/>
      <c r="I223" s="162"/>
      <c r="J223" s="162"/>
      <c r="K223" s="163"/>
      <c r="L223" s="377"/>
    </row>
    <row r="224" spans="1:12" ht="13.5" customHeight="1" x14ac:dyDescent="0.25">
      <c r="A224" s="474"/>
      <c r="B224" s="37"/>
      <c r="C224" s="149">
        <f t="shared" si="33"/>
        <v>0</v>
      </c>
      <c r="D224" s="164"/>
      <c r="E224" s="203"/>
      <c r="F224" s="164"/>
      <c r="G224" s="266"/>
      <c r="H224" s="164"/>
      <c r="I224" s="164"/>
      <c r="J224" s="164"/>
      <c r="K224" s="165"/>
      <c r="L224" s="378"/>
    </row>
    <row r="225" spans="1:27" ht="13.5" customHeight="1" x14ac:dyDescent="0.2">
      <c r="A225" s="474"/>
      <c r="B225" s="36" t="s">
        <v>169</v>
      </c>
      <c r="C225" s="186">
        <f t="shared" si="33"/>
        <v>250</v>
      </c>
      <c r="D225" s="155">
        <v>250</v>
      </c>
      <c r="E225" s="155"/>
      <c r="F225" s="155"/>
      <c r="G225" s="239"/>
      <c r="H225" s="155"/>
      <c r="I225" s="155"/>
      <c r="J225" s="155"/>
      <c r="K225" s="156"/>
      <c r="L225" s="377"/>
    </row>
    <row r="226" spans="1:27" ht="13.5" customHeight="1" x14ac:dyDescent="0.25">
      <c r="A226" s="474"/>
      <c r="B226" s="37"/>
      <c r="C226" s="149">
        <f t="shared" si="33"/>
        <v>0</v>
      </c>
      <c r="D226" s="203"/>
      <c r="E226" s="159"/>
      <c r="F226" s="159"/>
      <c r="G226" s="195"/>
      <c r="H226" s="195"/>
      <c r="I226" s="159"/>
      <c r="J226" s="159"/>
      <c r="K226" s="160"/>
      <c r="L226" s="378"/>
    </row>
    <row r="227" spans="1:27" ht="13.5" customHeight="1" x14ac:dyDescent="0.2">
      <c r="A227" s="30"/>
      <c r="B227" s="463" t="s">
        <v>244</v>
      </c>
      <c r="C227" s="186">
        <f t="shared" si="33"/>
        <v>0</v>
      </c>
      <c r="D227" s="162"/>
      <c r="E227" s="162"/>
      <c r="F227" s="162"/>
      <c r="G227" s="265"/>
      <c r="H227" s="162"/>
      <c r="I227" s="162"/>
      <c r="J227" s="162"/>
      <c r="K227" s="163"/>
      <c r="L227" s="377"/>
    </row>
    <row r="228" spans="1:27" ht="13.5" customHeight="1" x14ac:dyDescent="0.25">
      <c r="A228" s="30"/>
      <c r="B228" s="478"/>
      <c r="C228" s="149">
        <f t="shared" si="33"/>
        <v>0</v>
      </c>
      <c r="D228" s="164"/>
      <c r="E228" s="164"/>
      <c r="F228" s="164"/>
      <c r="G228" s="266"/>
      <c r="H228" s="164"/>
      <c r="I228" s="164"/>
      <c r="J228" s="164"/>
      <c r="K228" s="165"/>
      <c r="L228" s="378"/>
    </row>
    <row r="229" spans="1:27" ht="13.5" customHeight="1" x14ac:dyDescent="0.2">
      <c r="A229" s="406" t="s">
        <v>166</v>
      </c>
      <c r="B229" s="407"/>
      <c r="C229" s="187">
        <f t="shared" si="33"/>
        <v>500</v>
      </c>
      <c r="D229" s="155">
        <f t="shared" ref="D229:K230" si="36">SUM(D223,D225,D227)</f>
        <v>250</v>
      </c>
      <c r="E229" s="155">
        <f>SUM(E223,E225,E227)</f>
        <v>250</v>
      </c>
      <c r="F229" s="155">
        <f t="shared" si="36"/>
        <v>0</v>
      </c>
      <c r="G229" s="239">
        <f t="shared" si="36"/>
        <v>0</v>
      </c>
      <c r="H229" s="155">
        <f>SUM(H223,H225,H227)</f>
        <v>0</v>
      </c>
      <c r="I229" s="155">
        <f>SUM(I223,I225,I227)</f>
        <v>0</v>
      </c>
      <c r="J229" s="155">
        <f>SUM(J223,J225,J227)</f>
        <v>0</v>
      </c>
      <c r="K229" s="156">
        <f t="shared" si="36"/>
        <v>0</v>
      </c>
      <c r="L229" s="377"/>
    </row>
    <row r="230" spans="1:27" ht="13.5" customHeight="1" x14ac:dyDescent="0.25">
      <c r="A230" s="408"/>
      <c r="B230" s="409"/>
      <c r="C230" s="188">
        <f t="shared" si="33"/>
        <v>0</v>
      </c>
      <c r="D230" s="178">
        <f t="shared" si="36"/>
        <v>0</v>
      </c>
      <c r="E230" s="178">
        <f>SUM(E224,E226,E228)</f>
        <v>0</v>
      </c>
      <c r="F230" s="178">
        <f t="shared" si="36"/>
        <v>0</v>
      </c>
      <c r="G230" s="193">
        <f>SUM(G224,G226,G228)</f>
        <v>0</v>
      </c>
      <c r="H230" s="159">
        <f>SUM(H224,H226,H228)</f>
        <v>0</v>
      </c>
      <c r="I230" s="178">
        <f t="shared" si="36"/>
        <v>0</v>
      </c>
      <c r="J230" s="178">
        <f>SUM(J224,J226,J228)</f>
        <v>0</v>
      </c>
      <c r="K230" s="179">
        <f t="shared" si="36"/>
        <v>0</v>
      </c>
      <c r="L230" s="378"/>
    </row>
    <row r="231" spans="1:27" ht="13.5" customHeight="1" x14ac:dyDescent="0.2">
      <c r="A231" s="30" t="s">
        <v>167</v>
      </c>
      <c r="B231" s="36" t="s">
        <v>584</v>
      </c>
      <c r="C231" s="186">
        <f t="shared" si="33"/>
        <v>450</v>
      </c>
      <c r="D231" s="162">
        <v>350</v>
      </c>
      <c r="E231" s="162">
        <v>100</v>
      </c>
      <c r="F231" s="162"/>
      <c r="G231" s="265"/>
      <c r="H231" s="162"/>
      <c r="I231" s="162"/>
      <c r="J231" s="162"/>
      <c r="K231" s="163"/>
      <c r="L231" s="377"/>
    </row>
    <row r="232" spans="1:27" ht="13.5" customHeight="1" x14ac:dyDescent="0.25">
      <c r="A232" s="43"/>
      <c r="B232" s="37"/>
      <c r="C232" s="149">
        <f t="shared" si="33"/>
        <v>0</v>
      </c>
      <c r="D232" s="201"/>
      <c r="E232" s="201"/>
      <c r="F232" s="164"/>
      <c r="G232" s="266"/>
      <c r="H232" s="164"/>
      <c r="I232" s="164"/>
      <c r="J232" s="164"/>
      <c r="K232" s="165"/>
      <c r="L232" s="378"/>
    </row>
    <row r="233" spans="1:27" ht="13.5" customHeight="1" x14ac:dyDescent="0.2">
      <c r="A233" s="420" t="s">
        <v>168</v>
      </c>
      <c r="B233" s="421"/>
      <c r="C233" s="187">
        <f>SUM(D233:K233)</f>
        <v>2850</v>
      </c>
      <c r="D233" s="155">
        <f>SUM(D203,D209,D217,D219,D221,D229,D231)</f>
        <v>1850</v>
      </c>
      <c r="E233" s="155">
        <f>SUM(E203,E209,E217,E219,E221,E229,E231)</f>
        <v>750</v>
      </c>
      <c r="F233" s="155">
        <f t="shared" ref="F233:J233" si="37">SUM(F203,F209,F217,F219,F221,F229,F231)</f>
        <v>150</v>
      </c>
      <c r="G233" s="155">
        <f t="shared" si="37"/>
        <v>100</v>
      </c>
      <c r="H233" s="155">
        <f t="shared" si="37"/>
        <v>0</v>
      </c>
      <c r="I233" s="155">
        <f t="shared" si="37"/>
        <v>0</v>
      </c>
      <c r="J233" s="155">
        <f t="shared" si="37"/>
        <v>0</v>
      </c>
      <c r="K233" s="191">
        <f t="shared" ref="K233" si="38">SUM(K203,K209,K217,K219,K221,K229,K231)</f>
        <v>0</v>
      </c>
      <c r="L233" s="377"/>
    </row>
    <row r="234" spans="1:27" ht="13.5" customHeight="1" x14ac:dyDescent="0.25">
      <c r="A234" s="408"/>
      <c r="B234" s="409"/>
      <c r="C234" s="188">
        <f t="shared" si="33"/>
        <v>0</v>
      </c>
      <c r="D234" s="178">
        <f>SUM(D204,D210,D218,D220,D222,D230,D232)</f>
        <v>0</v>
      </c>
      <c r="E234" s="178">
        <f>SUM(E204,E210,E218,E220,E222,E230,E232)</f>
        <v>0</v>
      </c>
      <c r="F234" s="178">
        <f t="shared" ref="F234:J234" si="39">SUM(F204,F210,F218,F220,F222,F230,F232)</f>
        <v>0</v>
      </c>
      <c r="G234" s="178">
        <f t="shared" si="39"/>
        <v>0</v>
      </c>
      <c r="H234" s="178">
        <f t="shared" si="39"/>
        <v>0</v>
      </c>
      <c r="I234" s="178">
        <f t="shared" si="39"/>
        <v>0</v>
      </c>
      <c r="J234" s="178">
        <f t="shared" si="39"/>
        <v>0</v>
      </c>
      <c r="K234" s="179">
        <f t="shared" ref="K234" si="40">SUM(K204,K210,K218,K220,K222,K230,K232)</f>
        <v>0</v>
      </c>
      <c r="L234" s="378"/>
    </row>
    <row r="235" spans="1:27" x14ac:dyDescent="0.15">
      <c r="M235"/>
      <c r="N235"/>
      <c r="O235"/>
      <c r="P235"/>
      <c r="Q235"/>
      <c r="R235"/>
      <c r="S235"/>
      <c r="T235"/>
      <c r="U235"/>
      <c r="V235"/>
      <c r="W235"/>
      <c r="X235"/>
      <c r="Y235"/>
      <c r="Z235"/>
      <c r="AA235"/>
    </row>
    <row r="236" spans="1:27" x14ac:dyDescent="0.15">
      <c r="M236"/>
      <c r="N236"/>
      <c r="O236"/>
      <c r="P236"/>
      <c r="Q236"/>
      <c r="R236"/>
      <c r="S236"/>
      <c r="T236"/>
      <c r="U236"/>
      <c r="V236"/>
      <c r="W236"/>
      <c r="X236"/>
      <c r="Y236"/>
      <c r="Z236"/>
      <c r="AA236"/>
    </row>
  </sheetData>
  <sheetProtection algorithmName="SHA-512" hashValue="+tTC11uvwBCwzg5+SKliQgTHn1d7VjsKxqknTdQQ4qNSH9NnlIPcCdlYqG3vvdG+rnBepPZsIftFWkQPIE8lGA==" saltValue="c5TGtDKaTnIddzXaRaLy9g==" spinCount="100000" sheet="1" objects="1" scenarios="1"/>
  <mergeCells count="214">
    <mergeCell ref="D1:J1"/>
    <mergeCell ref="D55:J55"/>
    <mergeCell ref="D114:J114"/>
    <mergeCell ref="D147:J147"/>
    <mergeCell ref="D193:J193"/>
    <mergeCell ref="I194:K194"/>
    <mergeCell ref="A195:D196"/>
    <mergeCell ref="F152:J153"/>
    <mergeCell ref="A1:B1"/>
    <mergeCell ref="A55:B55"/>
    <mergeCell ref="A114:B114"/>
    <mergeCell ref="A147:B147"/>
    <mergeCell ref="A92:B93"/>
    <mergeCell ref="B74:B75"/>
    <mergeCell ref="B82:B83"/>
    <mergeCell ref="A78:B79"/>
    <mergeCell ref="A2:D2"/>
    <mergeCell ref="A53:B54"/>
    <mergeCell ref="E116:H117"/>
    <mergeCell ref="A193:B193"/>
    <mergeCell ref="A184:B185"/>
    <mergeCell ref="F118:J118"/>
    <mergeCell ref="F119:J120"/>
    <mergeCell ref="A156:B156"/>
    <mergeCell ref="F59:J59"/>
    <mergeCell ref="E57:H58"/>
    <mergeCell ref="A59:E59"/>
    <mergeCell ref="L47:L48"/>
    <mergeCell ref="K55:L55"/>
    <mergeCell ref="I57:K58"/>
    <mergeCell ref="L57:L58"/>
    <mergeCell ref="L49:L50"/>
    <mergeCell ref="A57:D58"/>
    <mergeCell ref="L51:L52"/>
    <mergeCell ref="A15:B16"/>
    <mergeCell ref="L27:L28"/>
    <mergeCell ref="L29:L30"/>
    <mergeCell ref="A56:D56"/>
    <mergeCell ref="E56:H56"/>
    <mergeCell ref="I56:K56"/>
    <mergeCell ref="B41:B42"/>
    <mergeCell ref="L37:L38"/>
    <mergeCell ref="A43:B44"/>
    <mergeCell ref="L53:L54"/>
    <mergeCell ref="L43:L44"/>
    <mergeCell ref="L45:L46"/>
    <mergeCell ref="A70:B71"/>
    <mergeCell ref="A112:B113"/>
    <mergeCell ref="A63:B63"/>
    <mergeCell ref="A115:D115"/>
    <mergeCell ref="A116:D117"/>
    <mergeCell ref="A233:B234"/>
    <mergeCell ref="A229:B230"/>
    <mergeCell ref="A224:A226"/>
    <mergeCell ref="A173:A174"/>
    <mergeCell ref="A175:B176"/>
    <mergeCell ref="A163:B164"/>
    <mergeCell ref="A197:E197"/>
    <mergeCell ref="A119:E120"/>
    <mergeCell ref="A151:E151"/>
    <mergeCell ref="A102:B103"/>
    <mergeCell ref="B68:B69"/>
    <mergeCell ref="B143:B144"/>
    <mergeCell ref="A84:B85"/>
    <mergeCell ref="A157:A158"/>
    <mergeCell ref="A177:B177"/>
    <mergeCell ref="A165:A166"/>
    <mergeCell ref="B169:B170"/>
    <mergeCell ref="A171:B172"/>
    <mergeCell ref="B76:B77"/>
    <mergeCell ref="B213:B214"/>
    <mergeCell ref="B227:B228"/>
    <mergeCell ref="A209:B210"/>
    <mergeCell ref="K198:K199"/>
    <mergeCell ref="A217:B218"/>
    <mergeCell ref="A198:E199"/>
    <mergeCell ref="E195:H196"/>
    <mergeCell ref="F198:J199"/>
    <mergeCell ref="A202:B202"/>
    <mergeCell ref="A201:B201"/>
    <mergeCell ref="F197:J197"/>
    <mergeCell ref="E115:H115"/>
    <mergeCell ref="I115:K115"/>
    <mergeCell ref="I149:K150"/>
    <mergeCell ref="F151:J151"/>
    <mergeCell ref="K114:L114"/>
    <mergeCell ref="K119:K120"/>
    <mergeCell ref="L127:L128"/>
    <mergeCell ref="L76:L77"/>
    <mergeCell ref="I116:K117"/>
    <mergeCell ref="L116:L117"/>
    <mergeCell ref="L78:L79"/>
    <mergeCell ref="L80:L81"/>
    <mergeCell ref="L98:L99"/>
    <mergeCell ref="L92:L93"/>
    <mergeCell ref="L104:L105"/>
    <mergeCell ref="L106:L107"/>
    <mergeCell ref="L125:L126"/>
    <mergeCell ref="L119:L120"/>
    <mergeCell ref="L123:L124"/>
    <mergeCell ref="L108:L109"/>
    <mergeCell ref="L110:L111"/>
    <mergeCell ref="L112:L113"/>
    <mergeCell ref="L86:L87"/>
    <mergeCell ref="L100:L101"/>
    <mergeCell ref="A194:D194"/>
    <mergeCell ref="E194:H194"/>
    <mergeCell ref="A155:B155"/>
    <mergeCell ref="A118:E118"/>
    <mergeCell ref="A152:E153"/>
    <mergeCell ref="A122:B122"/>
    <mergeCell ref="B127:B128"/>
    <mergeCell ref="A137:B138"/>
    <mergeCell ref="E149:H150"/>
    <mergeCell ref="B125:B126"/>
    <mergeCell ref="A186:B186"/>
    <mergeCell ref="A191:B192"/>
    <mergeCell ref="A149:D150"/>
    <mergeCell ref="A148:D148"/>
    <mergeCell ref="E148:H148"/>
    <mergeCell ref="A145:B146"/>
    <mergeCell ref="A129:B130"/>
    <mergeCell ref="A9:B9"/>
    <mergeCell ref="L25:L26"/>
    <mergeCell ref="L31:L32"/>
    <mergeCell ref="L35:L36"/>
    <mergeCell ref="L33:L34"/>
    <mergeCell ref="A10:B10"/>
    <mergeCell ref="K1:L1"/>
    <mergeCell ref="L64:L65"/>
    <mergeCell ref="L60:L61"/>
    <mergeCell ref="K60:K61"/>
    <mergeCell ref="L3:L4"/>
    <mergeCell ref="L6:L7"/>
    <mergeCell ref="F60:J61"/>
    <mergeCell ref="A5:E5"/>
    <mergeCell ref="F5:J5"/>
    <mergeCell ref="A6:E7"/>
    <mergeCell ref="E2:H2"/>
    <mergeCell ref="I2:K2"/>
    <mergeCell ref="A3:D4"/>
    <mergeCell ref="E3:H4"/>
    <mergeCell ref="I3:K4"/>
    <mergeCell ref="F6:J7"/>
    <mergeCell ref="A60:E61"/>
    <mergeCell ref="K6:K7"/>
    <mergeCell ref="L11:L12"/>
    <mergeCell ref="L13:L14"/>
    <mergeCell ref="L15:L16"/>
    <mergeCell ref="L17:L18"/>
    <mergeCell ref="L19:L20"/>
    <mergeCell ref="L21:L22"/>
    <mergeCell ref="L39:L40"/>
    <mergeCell ref="L41:L42"/>
    <mergeCell ref="L23:L24"/>
    <mergeCell ref="L74:L75"/>
    <mergeCell ref="L82:L83"/>
    <mergeCell ref="L84:L85"/>
    <mergeCell ref="L72:L73"/>
    <mergeCell ref="L66:L67"/>
    <mergeCell ref="L68:L69"/>
    <mergeCell ref="L70:L71"/>
    <mergeCell ref="L88:L89"/>
    <mergeCell ref="L90:L91"/>
    <mergeCell ref="L102:L103"/>
    <mergeCell ref="L94:L95"/>
    <mergeCell ref="L96:L97"/>
    <mergeCell ref="L161:L162"/>
    <mergeCell ref="L163:L164"/>
    <mergeCell ref="L165:L166"/>
    <mergeCell ref="L159:L160"/>
    <mergeCell ref="L135:L136"/>
    <mergeCell ref="L137:L138"/>
    <mergeCell ref="L139:L140"/>
    <mergeCell ref="L141:L142"/>
    <mergeCell ref="L143:L144"/>
    <mergeCell ref="L157:L158"/>
    <mergeCell ref="L152:L153"/>
    <mergeCell ref="K147:L147"/>
    <mergeCell ref="K152:K153"/>
    <mergeCell ref="L149:L150"/>
    <mergeCell ref="L129:L130"/>
    <mergeCell ref="I148:K148"/>
    <mergeCell ref="L131:L132"/>
    <mergeCell ref="L133:L134"/>
    <mergeCell ref="L178:L179"/>
    <mergeCell ref="L180:L181"/>
    <mergeCell ref="L182:L183"/>
    <mergeCell ref="L203:L204"/>
    <mergeCell ref="L195:L196"/>
    <mergeCell ref="K193:L193"/>
    <mergeCell ref="I195:K196"/>
    <mergeCell ref="L169:L170"/>
    <mergeCell ref="L171:L172"/>
    <mergeCell ref="L173:L174"/>
    <mergeCell ref="L198:L199"/>
    <mergeCell ref="L231:L232"/>
    <mergeCell ref="L233:L234"/>
    <mergeCell ref="L187:L188"/>
    <mergeCell ref="L189:L190"/>
    <mergeCell ref="L221:L222"/>
    <mergeCell ref="L223:L224"/>
    <mergeCell ref="L213:L214"/>
    <mergeCell ref="L215:L216"/>
    <mergeCell ref="L225:L226"/>
    <mergeCell ref="L227:L228"/>
    <mergeCell ref="L229:L230"/>
    <mergeCell ref="L191:L192"/>
    <mergeCell ref="L217:L218"/>
    <mergeCell ref="L219:L220"/>
    <mergeCell ref="L205:L206"/>
    <mergeCell ref="L207:L208"/>
    <mergeCell ref="L209:L210"/>
    <mergeCell ref="L211:L212"/>
  </mergeCells>
  <phoneticPr fontId="2"/>
  <conditionalFormatting sqref="C146 C44:K44 C14 C20 C22 C24 C26 C28 C32 C34 C36 C38 C40 C42 C46 C50 C52 C48 C16:K16 C230:K230 C12 C18:K18 C69 C67 C71:K71 C73 C75 C77 C79:K79 C81 C83 C85:K85 C87 C89 C91 C93:K93 C95 C185:K185 C99 C103:K103 C105 C107 C109 C111 C65 C101 C113:K113 C130:K130 C124:K124 C126:K126 C128:K128 C132:K132 C136:K136 C138:K138 C142:K142 C144:K144 C134:K134 C174:K174 C158:K158 C160:K160 C162:K162 C179:K179 C181:K181 C183:K183 C172:K172 C164:K164 C170:K170 C176:K176 C222:K222 C214:K214 C188:K188 C190:K190 C192:K192 C210:K210 C212:K212 C216:K216 C218:K218 C228:K228 C97 C30 C204:K204 C206:K206 C140:K140 C232:K232 C224:K224 C166:K166 C54:K54 C208:K208 C226:K226 C220:K220 C234:K234">
    <cfRule type="expression" dxfId="30" priority="15" stopIfTrue="1">
      <formula>C11&lt;C12</formula>
    </cfRule>
  </conditionalFormatting>
  <conditionalFormatting sqref="D14:K14 D12:K12">
    <cfRule type="expression" dxfId="29" priority="14" stopIfTrue="1">
      <formula>D11&lt;D12</formula>
    </cfRule>
  </conditionalFormatting>
  <conditionalFormatting sqref="D20:K20 D22:K22 D24:K24 D26:K26 D28:K28 D32:K32 D34:K34 D36:K36 D38:K38 D40:K40 D42:K42 D30:K30">
    <cfRule type="expression" dxfId="28" priority="13" stopIfTrue="1">
      <formula>D19&lt;D20</formula>
    </cfRule>
  </conditionalFormatting>
  <conditionalFormatting sqref="D46:K46 D50:K50 D52:K52 D48:K48">
    <cfRule type="expression" dxfId="27" priority="12" stopIfTrue="1">
      <formula>D45&lt;D46</formula>
    </cfRule>
  </conditionalFormatting>
  <conditionalFormatting sqref="D69:K69 D65:K65 D67:K67">
    <cfRule type="expression" dxfId="26" priority="11" stopIfTrue="1">
      <formula>D64&lt;D65</formula>
    </cfRule>
  </conditionalFormatting>
  <conditionalFormatting sqref="D73:K73 D75:K75 D77:K77">
    <cfRule type="expression" dxfId="25" priority="10" stopIfTrue="1">
      <formula>D72&lt;D73</formula>
    </cfRule>
  </conditionalFormatting>
  <conditionalFormatting sqref="D81:K81 D83:K83">
    <cfRule type="expression" dxfId="24" priority="9" stopIfTrue="1">
      <formula>D80&lt;D81</formula>
    </cfRule>
  </conditionalFormatting>
  <conditionalFormatting sqref="D87:K87 D89:K89 D91:K91">
    <cfRule type="expression" dxfId="23" priority="8" stopIfTrue="1">
      <formula>D86&lt;D87</formula>
    </cfRule>
  </conditionalFormatting>
  <conditionalFormatting sqref="D95:K95 D99:K99 D101:K101 D97:K97">
    <cfRule type="expression" dxfId="22" priority="7" stopIfTrue="1">
      <formula>D94&lt;D95</formula>
    </cfRule>
  </conditionalFormatting>
  <conditionalFormatting sqref="D109:K109 D107:K107 D111:K111 D105:I105 K105">
    <cfRule type="expression" dxfId="21" priority="6" stopIfTrue="1">
      <formula>D104&lt;D105</formula>
    </cfRule>
  </conditionalFormatting>
  <conditionalFormatting sqref="D168 F168:K168">
    <cfRule type="expression" dxfId="20" priority="5" stopIfTrue="1">
      <formula>D167&lt;D168</formula>
    </cfRule>
  </conditionalFormatting>
  <conditionalFormatting sqref="E168">
    <cfRule type="expression" dxfId="19" priority="4" stopIfTrue="1">
      <formula>E167&lt;E168</formula>
    </cfRule>
  </conditionalFormatting>
  <conditionalFormatting sqref="C168">
    <cfRule type="expression" dxfId="18" priority="3" stopIfTrue="1">
      <formula>C167&lt;C168</formula>
    </cfRule>
  </conditionalFormatting>
  <conditionalFormatting sqref="J105">
    <cfRule type="expression" dxfId="17" priority="1" stopIfTrue="1">
      <formula>J104&lt;J105</formula>
    </cfRule>
  </conditionalFormatting>
  <printOptions horizontalCentered="1"/>
  <pageMargins left="0.39370078740157483" right="0.39370078740157483" top="0.59055118110236227" bottom="0.19685039370078741" header="0.4" footer="0.11811023622047245"/>
  <pageSetup paperSize="9" scale="95" firstPageNumber="10" orientation="portrait" useFirstPageNumber="1" r:id="rId1"/>
  <headerFooter alignWithMargins="0">
    <oddHeader>&amp;L銘柄別折込部数</oddHeader>
    <oddFooter>&amp;L&amp;10地区指定・銘柄指定は完全にはできません。&amp;C&amp;P</oddFooter>
  </headerFooter>
  <rowBreaks count="4" manualBreakCount="4">
    <brk id="54" max="16383" man="1"/>
    <brk id="113" max="16383" man="1"/>
    <brk id="146" max="16383" man="1"/>
    <brk id="1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57"/>
  <sheetViews>
    <sheetView showZeros="0" zoomScaleNormal="100" zoomScaleSheetLayoutView="100" workbookViewId="0">
      <selection sqref="A1:B1"/>
    </sheetView>
  </sheetViews>
  <sheetFormatPr defaultRowHeight="13.5" x14ac:dyDescent="0.15"/>
  <cols>
    <col min="1" max="1" width="6.375" style="51" customWidth="1"/>
    <col min="2" max="2" width="8.375" style="51" customWidth="1"/>
    <col min="3" max="3" width="8.625" style="51" customWidth="1"/>
    <col min="4" max="11" width="7.125" style="51" customWidth="1"/>
    <col min="12" max="12" width="22.25" style="51" customWidth="1"/>
    <col min="13" max="16384" width="9" style="51"/>
  </cols>
  <sheetData>
    <row r="1" spans="1:24" s="47" customFormat="1" ht="17.25" customHeight="1" x14ac:dyDescent="0.15">
      <c r="A1" s="442" t="s">
        <v>0</v>
      </c>
      <c r="B1" s="442"/>
      <c r="C1" s="310" t="str">
        <f>市郡別合計!$B$1</f>
        <v>Ver1.0</v>
      </c>
      <c r="D1" s="433" t="s">
        <v>366</v>
      </c>
      <c r="E1" s="433"/>
      <c r="F1" s="433"/>
      <c r="G1" s="433"/>
      <c r="H1" s="433"/>
      <c r="I1" s="433"/>
      <c r="J1" s="433"/>
      <c r="K1" s="465" t="str">
        <f>市郡別合計!$I$1</f>
        <v>2019/11/15 改定部数</v>
      </c>
      <c r="L1" s="465"/>
    </row>
    <row r="2" spans="1:24" s="47" customFormat="1" ht="13.5" customHeight="1" x14ac:dyDescent="0.15">
      <c r="A2" s="403" t="s">
        <v>279</v>
      </c>
      <c r="B2" s="404"/>
      <c r="C2" s="404"/>
      <c r="D2" s="405"/>
      <c r="E2" s="370" t="s">
        <v>274</v>
      </c>
      <c r="F2" s="371"/>
      <c r="G2" s="371"/>
      <c r="H2" s="372"/>
      <c r="I2" s="379" t="s">
        <v>306</v>
      </c>
      <c r="J2" s="380"/>
      <c r="K2" s="381"/>
      <c r="L2" s="231" t="s">
        <v>278</v>
      </c>
      <c r="N2" s="83"/>
      <c r="O2" s="83"/>
      <c r="P2" s="83"/>
      <c r="Q2" s="83"/>
      <c r="R2" s="83"/>
      <c r="S2" s="83"/>
      <c r="T2" s="83"/>
      <c r="U2" s="83"/>
      <c r="V2" s="83"/>
      <c r="W2" s="83"/>
      <c r="X2" s="83"/>
    </row>
    <row r="3" spans="1:24" s="47" customFormat="1" ht="13.5" customHeight="1" x14ac:dyDescent="0.15">
      <c r="A3" s="397">
        <f>市郡別合計!$A$3</f>
        <v>0</v>
      </c>
      <c r="B3" s="398"/>
      <c r="C3" s="398"/>
      <c r="D3" s="399"/>
      <c r="E3" s="446">
        <f>市郡別合計!$C$3</f>
        <v>0</v>
      </c>
      <c r="F3" s="447"/>
      <c r="G3" s="447"/>
      <c r="H3" s="448"/>
      <c r="I3" s="382">
        <f>市郡別合計!$F$3</f>
        <v>0</v>
      </c>
      <c r="J3" s="383"/>
      <c r="K3" s="384"/>
      <c r="L3" s="410">
        <f>市郡別合計!$I$3</f>
        <v>0</v>
      </c>
      <c r="N3" s="83"/>
      <c r="O3" s="83"/>
      <c r="P3" s="83"/>
      <c r="Q3" s="83"/>
      <c r="R3" s="83"/>
      <c r="S3" s="83"/>
      <c r="T3" s="83"/>
      <c r="U3" s="83"/>
      <c r="V3" s="83"/>
      <c r="W3" s="83"/>
      <c r="X3" s="83"/>
    </row>
    <row r="4" spans="1:24" s="47" customFormat="1" ht="13.5" customHeight="1" x14ac:dyDescent="0.15">
      <c r="A4" s="400"/>
      <c r="B4" s="401"/>
      <c r="C4" s="401"/>
      <c r="D4" s="402"/>
      <c r="E4" s="449"/>
      <c r="F4" s="450"/>
      <c r="G4" s="450"/>
      <c r="H4" s="451"/>
      <c r="I4" s="385"/>
      <c r="J4" s="386"/>
      <c r="K4" s="387"/>
      <c r="L4" s="411"/>
      <c r="N4" s="83"/>
      <c r="O4" s="83"/>
      <c r="P4" s="83"/>
      <c r="Q4" s="83"/>
      <c r="R4" s="83"/>
      <c r="S4" s="83"/>
      <c r="T4" s="83"/>
      <c r="U4" s="83"/>
      <c r="V4" s="83"/>
      <c r="W4" s="83"/>
      <c r="X4" s="83"/>
    </row>
    <row r="5" spans="1:24" s="47" customFormat="1" ht="13.5" customHeight="1" x14ac:dyDescent="0.15">
      <c r="A5" s="443" t="s">
        <v>280</v>
      </c>
      <c r="B5" s="444"/>
      <c r="C5" s="444"/>
      <c r="D5" s="444"/>
      <c r="E5" s="445"/>
      <c r="F5" s="388" t="s">
        <v>290</v>
      </c>
      <c r="G5" s="389"/>
      <c r="H5" s="389"/>
      <c r="I5" s="389"/>
      <c r="J5" s="390"/>
      <c r="K5" s="16" t="s">
        <v>276</v>
      </c>
      <c r="L5" s="218" t="s">
        <v>277</v>
      </c>
      <c r="N5" s="83"/>
      <c r="O5" s="83"/>
      <c r="P5" s="83"/>
      <c r="Q5" s="83"/>
      <c r="R5" s="83"/>
      <c r="S5" s="83"/>
      <c r="T5" s="83"/>
      <c r="U5" s="83"/>
      <c r="V5" s="83"/>
      <c r="W5" s="83"/>
      <c r="X5" s="83"/>
    </row>
    <row r="6" spans="1:24" s="47" customFormat="1" ht="13.5" customHeight="1" x14ac:dyDescent="0.15">
      <c r="A6" s="391">
        <f>市郡別合計!$A$6</f>
        <v>0</v>
      </c>
      <c r="B6" s="392"/>
      <c r="C6" s="392"/>
      <c r="D6" s="392"/>
      <c r="E6" s="393"/>
      <c r="F6" s="434">
        <f>市郡別合計!$D$6</f>
        <v>0</v>
      </c>
      <c r="G6" s="435"/>
      <c r="H6" s="435"/>
      <c r="I6" s="435"/>
      <c r="J6" s="436"/>
      <c r="K6" s="373">
        <f>市郡別合計!$G$6</f>
        <v>0</v>
      </c>
      <c r="L6" s="375">
        <f>市郡別合計!$H$6</f>
        <v>0</v>
      </c>
      <c r="N6" s="83"/>
      <c r="O6" s="83"/>
      <c r="P6" s="83"/>
      <c r="Q6" s="83"/>
      <c r="R6" s="83"/>
      <c r="S6" s="83"/>
      <c r="T6" s="83"/>
      <c r="U6" s="83"/>
      <c r="V6" s="83"/>
      <c r="W6" s="83"/>
      <c r="X6" s="83"/>
    </row>
    <row r="7" spans="1:24" s="47" customFormat="1" ht="13.5" customHeight="1" x14ac:dyDescent="0.15">
      <c r="A7" s="394"/>
      <c r="B7" s="395"/>
      <c r="C7" s="395"/>
      <c r="D7" s="395"/>
      <c r="E7" s="396"/>
      <c r="F7" s="437"/>
      <c r="G7" s="438"/>
      <c r="H7" s="438"/>
      <c r="I7" s="438"/>
      <c r="J7" s="439"/>
      <c r="K7" s="374"/>
      <c r="L7" s="376"/>
      <c r="N7" s="83"/>
      <c r="O7" s="83"/>
      <c r="P7" s="83"/>
      <c r="Q7" s="83"/>
      <c r="R7" s="83"/>
      <c r="S7" s="83"/>
      <c r="T7" s="83"/>
      <c r="U7" s="83"/>
      <c r="V7" s="83"/>
      <c r="W7" s="83"/>
      <c r="X7" s="83"/>
    </row>
    <row r="8" spans="1:24" ht="6.75" customHeight="1" x14ac:dyDescent="0.15">
      <c r="A8" s="38"/>
      <c r="B8" s="38"/>
      <c r="C8" s="39"/>
      <c r="D8" s="38"/>
      <c r="E8" s="38"/>
      <c r="F8" s="38"/>
      <c r="G8" s="38"/>
      <c r="H8" s="38"/>
      <c r="I8" s="40"/>
      <c r="J8" s="40"/>
      <c r="K8" s="40"/>
      <c r="L8" s="40"/>
    </row>
    <row r="9" spans="1:24" ht="13.5" customHeight="1" x14ac:dyDescent="0.15">
      <c r="A9" s="440" t="s">
        <v>1</v>
      </c>
      <c r="B9" s="441"/>
      <c r="C9" s="3" t="s">
        <v>2</v>
      </c>
      <c r="D9" s="4" t="s">
        <v>4</v>
      </c>
      <c r="E9" s="4" t="s">
        <v>7</v>
      </c>
      <c r="F9" s="4" t="s">
        <v>5</v>
      </c>
      <c r="G9" s="259" t="s">
        <v>6</v>
      </c>
      <c r="H9" s="4" t="s">
        <v>3</v>
      </c>
      <c r="I9" s="4" t="s">
        <v>8</v>
      </c>
      <c r="J9" s="4" t="s">
        <v>558</v>
      </c>
      <c r="K9" s="5" t="s">
        <v>9</v>
      </c>
      <c r="L9" s="5" t="s">
        <v>474</v>
      </c>
    </row>
    <row r="10" spans="1:24" s="47" customFormat="1" ht="24.95" customHeight="1" x14ac:dyDescent="0.15">
      <c r="A10" s="227" t="s">
        <v>452</v>
      </c>
      <c r="B10" s="228"/>
      <c r="C10" s="224"/>
      <c r="D10" s="234" t="s">
        <v>480</v>
      </c>
      <c r="E10" s="224"/>
      <c r="F10" s="224"/>
      <c r="G10" s="224"/>
      <c r="H10" s="86"/>
      <c r="I10" s="224"/>
      <c r="J10" s="224"/>
      <c r="K10" s="224"/>
      <c r="L10" s="219"/>
    </row>
    <row r="11" spans="1:24" ht="13.5" customHeight="1" x14ac:dyDescent="0.2">
      <c r="A11" s="14" t="s">
        <v>174</v>
      </c>
      <c r="B11" s="53"/>
      <c r="C11" s="284">
        <f t="shared" ref="C11:C36" si="0">SUM(D11:K11)</f>
        <v>3500</v>
      </c>
      <c r="D11" s="154">
        <v>3200</v>
      </c>
      <c r="E11" s="155"/>
      <c r="F11" s="155"/>
      <c r="G11" s="239"/>
      <c r="H11" s="155">
        <v>300</v>
      </c>
      <c r="I11" s="155"/>
      <c r="J11" s="155"/>
      <c r="K11" s="156"/>
      <c r="L11" s="377"/>
    </row>
    <row r="12" spans="1:24" ht="13.5" customHeight="1" x14ac:dyDescent="0.25">
      <c r="A12" s="12"/>
      <c r="B12" s="54"/>
      <c r="C12" s="279">
        <f t="shared" si="0"/>
        <v>0</v>
      </c>
      <c r="D12" s="202"/>
      <c r="E12" s="159"/>
      <c r="F12" s="159"/>
      <c r="G12" s="195"/>
      <c r="H12" s="203"/>
      <c r="I12" s="159"/>
      <c r="J12" s="159"/>
      <c r="K12" s="160"/>
      <c r="L12" s="378"/>
    </row>
    <row r="13" spans="1:24" ht="13.5" customHeight="1" x14ac:dyDescent="0.2">
      <c r="A13" s="14" t="s">
        <v>175</v>
      </c>
      <c r="B13" s="53"/>
      <c r="C13" s="284">
        <f t="shared" si="0"/>
        <v>2400</v>
      </c>
      <c r="D13" s="161">
        <v>2250</v>
      </c>
      <c r="E13" s="162"/>
      <c r="F13" s="162"/>
      <c r="G13" s="265"/>
      <c r="H13" s="162">
        <v>150</v>
      </c>
      <c r="I13" s="162"/>
      <c r="J13" s="162"/>
      <c r="K13" s="163"/>
      <c r="L13" s="377"/>
    </row>
    <row r="14" spans="1:24" ht="13.5" customHeight="1" x14ac:dyDescent="0.25">
      <c r="A14" s="12"/>
      <c r="B14" s="54"/>
      <c r="C14" s="279">
        <f t="shared" si="0"/>
        <v>0</v>
      </c>
      <c r="D14" s="283"/>
      <c r="E14" s="164"/>
      <c r="F14" s="164"/>
      <c r="G14" s="266"/>
      <c r="H14" s="201"/>
      <c r="I14" s="164"/>
      <c r="J14" s="164"/>
      <c r="K14" s="165"/>
      <c r="L14" s="378"/>
    </row>
    <row r="15" spans="1:24" ht="13.5" customHeight="1" x14ac:dyDescent="0.2">
      <c r="A15" s="14" t="s">
        <v>176</v>
      </c>
      <c r="B15" s="53"/>
      <c r="C15" s="284">
        <f t="shared" si="0"/>
        <v>2700</v>
      </c>
      <c r="D15" s="154">
        <v>2500</v>
      </c>
      <c r="E15" s="155"/>
      <c r="F15" s="155"/>
      <c r="G15" s="239"/>
      <c r="H15" s="155">
        <v>200</v>
      </c>
      <c r="I15" s="155"/>
      <c r="J15" s="155"/>
      <c r="K15" s="156"/>
      <c r="L15" s="377"/>
    </row>
    <row r="16" spans="1:24" ht="13.5" customHeight="1" x14ac:dyDescent="0.25">
      <c r="A16" s="12"/>
      <c r="B16" s="54"/>
      <c r="C16" s="279">
        <f t="shared" si="0"/>
        <v>0</v>
      </c>
      <c r="D16" s="202"/>
      <c r="E16" s="159"/>
      <c r="F16" s="159"/>
      <c r="G16" s="195"/>
      <c r="H16" s="203"/>
      <c r="I16" s="159"/>
      <c r="J16" s="159"/>
      <c r="K16" s="160"/>
      <c r="L16" s="378"/>
    </row>
    <row r="17" spans="1:12" ht="13.5" customHeight="1" x14ac:dyDescent="0.2">
      <c r="A17" s="14" t="s">
        <v>177</v>
      </c>
      <c r="B17" s="53"/>
      <c r="C17" s="284">
        <f t="shared" si="0"/>
        <v>2200</v>
      </c>
      <c r="D17" s="161">
        <v>2000</v>
      </c>
      <c r="E17" s="162"/>
      <c r="F17" s="162"/>
      <c r="G17" s="265"/>
      <c r="H17" s="162">
        <v>200</v>
      </c>
      <c r="I17" s="162"/>
      <c r="J17" s="162"/>
      <c r="K17" s="163"/>
      <c r="L17" s="377"/>
    </row>
    <row r="18" spans="1:12" ht="13.5" customHeight="1" x14ac:dyDescent="0.25">
      <c r="A18" s="12"/>
      <c r="B18" s="54"/>
      <c r="C18" s="279">
        <f t="shared" si="0"/>
        <v>0</v>
      </c>
      <c r="D18" s="283"/>
      <c r="E18" s="164"/>
      <c r="F18" s="164"/>
      <c r="G18" s="266"/>
      <c r="H18" s="201"/>
      <c r="I18" s="164"/>
      <c r="J18" s="164"/>
      <c r="K18" s="165"/>
      <c r="L18" s="378"/>
    </row>
    <row r="19" spans="1:12" ht="13.5" customHeight="1" x14ac:dyDescent="0.2">
      <c r="A19" s="14" t="s">
        <v>178</v>
      </c>
      <c r="B19" s="53"/>
      <c r="C19" s="284">
        <f t="shared" si="0"/>
        <v>3100</v>
      </c>
      <c r="D19" s="154">
        <v>2950</v>
      </c>
      <c r="E19" s="155"/>
      <c r="F19" s="155"/>
      <c r="G19" s="239"/>
      <c r="H19" s="155">
        <v>150</v>
      </c>
      <c r="I19" s="155"/>
      <c r="J19" s="155"/>
      <c r="K19" s="156"/>
      <c r="L19" s="377" t="s">
        <v>458</v>
      </c>
    </row>
    <row r="20" spans="1:12" ht="13.5" customHeight="1" x14ac:dyDescent="0.25">
      <c r="A20" s="12"/>
      <c r="B20" s="54"/>
      <c r="C20" s="279">
        <f t="shared" si="0"/>
        <v>0</v>
      </c>
      <c r="D20" s="202"/>
      <c r="E20" s="159"/>
      <c r="F20" s="159"/>
      <c r="G20" s="195"/>
      <c r="H20" s="203"/>
      <c r="I20" s="159"/>
      <c r="J20" s="159"/>
      <c r="K20" s="160"/>
      <c r="L20" s="378"/>
    </row>
    <row r="21" spans="1:12" ht="13.5" customHeight="1" x14ac:dyDescent="0.2">
      <c r="A21" s="14" t="s">
        <v>29</v>
      </c>
      <c r="B21" s="53"/>
      <c r="C21" s="284">
        <f t="shared" si="0"/>
        <v>3050</v>
      </c>
      <c r="D21" s="161"/>
      <c r="E21" s="162">
        <v>2100</v>
      </c>
      <c r="F21" s="162"/>
      <c r="G21" s="265">
        <v>950</v>
      </c>
      <c r="H21" s="162"/>
      <c r="I21" s="162"/>
      <c r="J21" s="162"/>
      <c r="K21" s="163"/>
      <c r="L21" s="377"/>
    </row>
    <row r="22" spans="1:12" ht="13.5" customHeight="1" x14ac:dyDescent="0.25">
      <c r="A22" s="12"/>
      <c r="B22" s="54"/>
      <c r="C22" s="279">
        <f t="shared" si="0"/>
        <v>0</v>
      </c>
      <c r="D22" s="281"/>
      <c r="E22" s="201"/>
      <c r="F22" s="164"/>
      <c r="G22" s="268"/>
      <c r="H22" s="164"/>
      <c r="I22" s="164"/>
      <c r="J22" s="164"/>
      <c r="K22" s="165"/>
      <c r="L22" s="378"/>
    </row>
    <row r="23" spans="1:12" ht="13.5" customHeight="1" x14ac:dyDescent="0.2">
      <c r="A23" s="14" t="s">
        <v>28</v>
      </c>
      <c r="B23" s="53"/>
      <c r="C23" s="284">
        <f t="shared" si="0"/>
        <v>4850</v>
      </c>
      <c r="D23" s="154"/>
      <c r="E23" s="155">
        <v>3450</v>
      </c>
      <c r="F23" s="155"/>
      <c r="G23" s="239">
        <v>1400</v>
      </c>
      <c r="H23" s="155"/>
      <c r="I23" s="155"/>
      <c r="J23" s="155"/>
      <c r="K23" s="156"/>
      <c r="L23" s="377"/>
    </row>
    <row r="24" spans="1:12" ht="13.5" customHeight="1" x14ac:dyDescent="0.25">
      <c r="A24" s="12"/>
      <c r="B24" s="54"/>
      <c r="C24" s="279">
        <f t="shared" si="0"/>
        <v>0</v>
      </c>
      <c r="D24" s="158"/>
      <c r="E24" s="203"/>
      <c r="F24" s="159"/>
      <c r="G24" s="267"/>
      <c r="H24" s="159"/>
      <c r="I24" s="159"/>
      <c r="J24" s="159"/>
      <c r="K24" s="160"/>
      <c r="L24" s="378"/>
    </row>
    <row r="25" spans="1:12" ht="13.5" customHeight="1" x14ac:dyDescent="0.2">
      <c r="A25" s="14" t="s">
        <v>113</v>
      </c>
      <c r="B25" s="53"/>
      <c r="C25" s="284">
        <f t="shared" si="0"/>
        <v>2500</v>
      </c>
      <c r="D25" s="161"/>
      <c r="E25" s="162">
        <v>1700</v>
      </c>
      <c r="F25" s="162"/>
      <c r="G25" s="265">
        <v>800</v>
      </c>
      <c r="H25" s="162"/>
      <c r="I25" s="162"/>
      <c r="J25" s="162"/>
      <c r="K25" s="163"/>
      <c r="L25" s="377"/>
    </row>
    <row r="26" spans="1:12" ht="13.5" customHeight="1" x14ac:dyDescent="0.25">
      <c r="A26" s="12"/>
      <c r="B26" s="54"/>
      <c r="C26" s="279">
        <f t="shared" si="0"/>
        <v>0</v>
      </c>
      <c r="D26" s="281"/>
      <c r="E26" s="201"/>
      <c r="F26" s="164"/>
      <c r="G26" s="268"/>
      <c r="H26" s="164"/>
      <c r="I26" s="164"/>
      <c r="J26" s="164"/>
      <c r="K26" s="165"/>
      <c r="L26" s="378"/>
    </row>
    <row r="27" spans="1:12" ht="13.5" customHeight="1" x14ac:dyDescent="0.2">
      <c r="A27" s="14" t="s">
        <v>179</v>
      </c>
      <c r="B27" s="53"/>
      <c r="C27" s="284">
        <f t="shared" si="0"/>
        <v>1650</v>
      </c>
      <c r="D27" s="154"/>
      <c r="E27" s="155">
        <v>1250</v>
      </c>
      <c r="F27" s="155"/>
      <c r="G27" s="239">
        <v>400</v>
      </c>
      <c r="H27" s="155"/>
      <c r="I27" s="155"/>
      <c r="J27" s="155"/>
      <c r="K27" s="156"/>
      <c r="L27" s="377"/>
    </row>
    <row r="28" spans="1:12" ht="13.5" customHeight="1" x14ac:dyDescent="0.25">
      <c r="A28" s="12"/>
      <c r="B28" s="54"/>
      <c r="C28" s="279">
        <f t="shared" si="0"/>
        <v>0</v>
      </c>
      <c r="D28" s="158"/>
      <c r="E28" s="203"/>
      <c r="F28" s="159"/>
      <c r="G28" s="267"/>
      <c r="H28" s="159"/>
      <c r="I28" s="159"/>
      <c r="J28" s="159"/>
      <c r="K28" s="160"/>
      <c r="L28" s="378"/>
    </row>
    <row r="29" spans="1:12" ht="13.5" customHeight="1" x14ac:dyDescent="0.2">
      <c r="A29" s="14" t="s">
        <v>307</v>
      </c>
      <c r="B29" s="53"/>
      <c r="C29" s="284">
        <f t="shared" si="0"/>
        <v>7850</v>
      </c>
      <c r="D29" s="161"/>
      <c r="E29" s="162">
        <v>3100</v>
      </c>
      <c r="F29" s="162">
        <v>3300</v>
      </c>
      <c r="G29" s="265"/>
      <c r="H29" s="162"/>
      <c r="I29" s="162">
        <v>1150</v>
      </c>
      <c r="J29" s="162">
        <v>250</v>
      </c>
      <c r="K29" s="163">
        <v>50</v>
      </c>
      <c r="L29" s="377"/>
    </row>
    <row r="30" spans="1:12" ht="13.5" customHeight="1" x14ac:dyDescent="0.25">
      <c r="A30" s="12"/>
      <c r="B30" s="54"/>
      <c r="C30" s="279">
        <f t="shared" si="0"/>
        <v>0</v>
      </c>
      <c r="D30" s="281"/>
      <c r="E30" s="201"/>
      <c r="F30" s="201"/>
      <c r="G30" s="266"/>
      <c r="H30" s="164"/>
      <c r="I30" s="201"/>
      <c r="J30" s="201"/>
      <c r="K30" s="204"/>
      <c r="L30" s="378"/>
    </row>
    <row r="31" spans="1:12" ht="13.5" customHeight="1" x14ac:dyDescent="0.2">
      <c r="A31" s="14" t="s">
        <v>538</v>
      </c>
      <c r="B31" s="53"/>
      <c r="C31" s="284">
        <f t="shared" si="0"/>
        <v>450</v>
      </c>
      <c r="D31" s="287">
        <v>300</v>
      </c>
      <c r="E31" s="162">
        <v>100</v>
      </c>
      <c r="F31" s="162">
        <v>50</v>
      </c>
      <c r="G31" s="265"/>
      <c r="H31" s="162"/>
      <c r="I31" s="162"/>
      <c r="J31" s="162"/>
      <c r="K31" s="163"/>
      <c r="L31" s="377"/>
    </row>
    <row r="32" spans="1:12" ht="13.5" customHeight="1" x14ac:dyDescent="0.25">
      <c r="A32" s="12"/>
      <c r="B32" s="54"/>
      <c r="C32" s="279">
        <f t="shared" si="0"/>
        <v>0</v>
      </c>
      <c r="D32" s="283"/>
      <c r="E32" s="201"/>
      <c r="F32" s="201"/>
      <c r="G32" s="164"/>
      <c r="H32" s="164"/>
      <c r="I32" s="164"/>
      <c r="J32" s="164"/>
      <c r="K32" s="165"/>
      <c r="L32" s="378"/>
    </row>
    <row r="33" spans="1:12" ht="13.5" customHeight="1" x14ac:dyDescent="0.2">
      <c r="A33" s="473" t="s">
        <v>339</v>
      </c>
      <c r="B33" s="36" t="s">
        <v>201</v>
      </c>
      <c r="C33" s="284">
        <f t="shared" si="0"/>
        <v>2150</v>
      </c>
      <c r="D33" s="161">
        <v>1550</v>
      </c>
      <c r="E33" s="162">
        <v>350</v>
      </c>
      <c r="F33" s="162">
        <v>100</v>
      </c>
      <c r="G33" s="265">
        <v>50</v>
      </c>
      <c r="H33" s="162">
        <v>50</v>
      </c>
      <c r="I33" s="162">
        <v>50</v>
      </c>
      <c r="J33" s="162"/>
      <c r="K33" s="163"/>
      <c r="L33" s="377" t="s">
        <v>459</v>
      </c>
    </row>
    <row r="34" spans="1:12" ht="13.5" customHeight="1" x14ac:dyDescent="0.25">
      <c r="A34" s="484"/>
      <c r="B34" s="37"/>
      <c r="C34" s="192">
        <f t="shared" si="0"/>
        <v>0</v>
      </c>
      <c r="D34" s="202"/>
      <c r="E34" s="203"/>
      <c r="F34" s="203"/>
      <c r="G34" s="267"/>
      <c r="H34" s="267"/>
      <c r="I34" s="203"/>
      <c r="J34" s="159"/>
      <c r="K34" s="160"/>
      <c r="L34" s="378"/>
    </row>
    <row r="35" spans="1:12" ht="13.5" customHeight="1" x14ac:dyDescent="0.2">
      <c r="A35" s="485" t="s">
        <v>180</v>
      </c>
      <c r="B35" s="486"/>
      <c r="C35" s="284">
        <f t="shared" si="0"/>
        <v>36400</v>
      </c>
      <c r="D35" s="207">
        <f t="shared" ref="D35:K35" si="1">SUM(D11,D13,D15,D17,D19,D21,D23,D25,D27,D29,D31,D33)</f>
        <v>14750</v>
      </c>
      <c r="E35" s="208">
        <f>SUM(E11,E13,E15,E17,E19,E21,E23,E25,E27,E29,E31,E33)</f>
        <v>12050</v>
      </c>
      <c r="F35" s="208">
        <f t="shared" si="1"/>
        <v>3450</v>
      </c>
      <c r="G35" s="275">
        <f t="shared" si="1"/>
        <v>3600</v>
      </c>
      <c r="H35" s="208">
        <f>SUM(H11,H13,H15,H17,H19,H21,H23,H25,H27,H29,H31,H33)</f>
        <v>1050</v>
      </c>
      <c r="I35" s="208">
        <f t="shared" si="1"/>
        <v>1200</v>
      </c>
      <c r="J35" s="208">
        <f>SUM(J11,J13,J15,J17,J19,J21,J23,J25,J27,J29,J31,J33)</f>
        <v>250</v>
      </c>
      <c r="K35" s="209">
        <f t="shared" si="1"/>
        <v>50</v>
      </c>
      <c r="L35" s="502" t="s">
        <v>504</v>
      </c>
    </row>
    <row r="36" spans="1:12" ht="13.5" customHeight="1" x14ac:dyDescent="0.25">
      <c r="A36" s="487"/>
      <c r="B36" s="488"/>
      <c r="C36" s="192">
        <f t="shared" si="0"/>
        <v>0</v>
      </c>
      <c r="D36" s="281">
        <f t="shared" ref="D36:K36" si="2">SUM(D12,D14,D16,D18,D20,D22,D24,D26,D28,D30,D32,D34)</f>
        <v>0</v>
      </c>
      <c r="E36" s="164">
        <f>SUM(E12,E14,E16,E18,E20,E22,E24,E26,E28,E30,E32,E34)</f>
        <v>0</v>
      </c>
      <c r="F36" s="164">
        <f t="shared" si="2"/>
        <v>0</v>
      </c>
      <c r="G36" s="266">
        <f t="shared" si="2"/>
        <v>0</v>
      </c>
      <c r="H36" s="159">
        <f>SUM(H12,H14,H16,H18,H20,H22,H24,H26,H28,H30,H32,H34)</f>
        <v>0</v>
      </c>
      <c r="I36" s="164">
        <f t="shared" si="2"/>
        <v>0</v>
      </c>
      <c r="J36" s="164">
        <f>SUM(J12,J14,J16,J18,J20,J22,J24,J26,J28,J30,J32,J34)</f>
        <v>0</v>
      </c>
      <c r="K36" s="160">
        <f t="shared" si="2"/>
        <v>0</v>
      </c>
      <c r="L36" s="503"/>
    </row>
    <row r="37" spans="1:12" s="47" customFormat="1" ht="24.95" customHeight="1" x14ac:dyDescent="0.15">
      <c r="A37" s="414" t="s">
        <v>453</v>
      </c>
      <c r="B37" s="415"/>
      <c r="C37" s="229"/>
      <c r="D37" s="229"/>
      <c r="E37" s="229"/>
      <c r="F37" s="229"/>
      <c r="G37" s="229"/>
      <c r="H37" s="86"/>
      <c r="I37" s="229"/>
      <c r="J37" s="229"/>
      <c r="K37" s="229"/>
      <c r="L37" s="219"/>
    </row>
    <row r="38" spans="1:12" ht="13.5" customHeight="1" x14ac:dyDescent="0.2">
      <c r="A38" s="473" t="s">
        <v>382</v>
      </c>
      <c r="B38" s="492" t="s">
        <v>562</v>
      </c>
      <c r="C38" s="284">
        <f t="shared" ref="C38:C59" si="3">SUM(D38:K38)</f>
        <v>1800</v>
      </c>
      <c r="D38" s="161">
        <v>1550</v>
      </c>
      <c r="E38" s="162"/>
      <c r="F38" s="162"/>
      <c r="G38" s="265"/>
      <c r="H38" s="162">
        <v>100</v>
      </c>
      <c r="I38" s="162">
        <v>100</v>
      </c>
      <c r="J38" s="162">
        <v>50</v>
      </c>
      <c r="K38" s="163"/>
      <c r="L38" s="377" t="s">
        <v>460</v>
      </c>
    </row>
    <row r="39" spans="1:12" ht="13.5" customHeight="1" x14ac:dyDescent="0.25">
      <c r="A39" s="474"/>
      <c r="B39" s="493"/>
      <c r="C39" s="279">
        <f t="shared" si="3"/>
        <v>0</v>
      </c>
      <c r="D39" s="202"/>
      <c r="E39" s="159"/>
      <c r="F39" s="159"/>
      <c r="G39" s="195"/>
      <c r="H39" s="203"/>
      <c r="I39" s="203"/>
      <c r="J39" s="203"/>
      <c r="K39" s="160"/>
      <c r="L39" s="378"/>
    </row>
    <row r="40" spans="1:12" ht="13.5" customHeight="1" x14ac:dyDescent="0.2">
      <c r="A40" s="474"/>
      <c r="B40" s="492" t="s">
        <v>563</v>
      </c>
      <c r="C40" s="284">
        <f t="shared" si="3"/>
        <v>2500</v>
      </c>
      <c r="D40" s="161">
        <v>2300</v>
      </c>
      <c r="E40" s="162"/>
      <c r="F40" s="162"/>
      <c r="G40" s="265"/>
      <c r="H40" s="162">
        <v>100</v>
      </c>
      <c r="I40" s="162">
        <v>100</v>
      </c>
      <c r="J40" s="162"/>
      <c r="K40" s="163"/>
      <c r="L40" s="377" t="s">
        <v>551</v>
      </c>
    </row>
    <row r="41" spans="1:12" ht="13.5" customHeight="1" x14ac:dyDescent="0.25">
      <c r="A41" s="92"/>
      <c r="B41" s="493"/>
      <c r="C41" s="279">
        <f t="shared" si="3"/>
        <v>0</v>
      </c>
      <c r="D41" s="202"/>
      <c r="E41" s="159"/>
      <c r="F41" s="159"/>
      <c r="G41" s="195"/>
      <c r="H41" s="203"/>
      <c r="I41" s="203"/>
      <c r="J41" s="159"/>
      <c r="K41" s="160"/>
      <c r="L41" s="378"/>
    </row>
    <row r="42" spans="1:12" ht="13.5" customHeight="1" x14ac:dyDescent="0.2">
      <c r="A42" s="92"/>
      <c r="B42" s="90" t="s">
        <v>213</v>
      </c>
      <c r="C42" s="284">
        <f t="shared" si="3"/>
        <v>3150</v>
      </c>
      <c r="D42" s="161"/>
      <c r="E42" s="162">
        <v>2550</v>
      </c>
      <c r="F42" s="162"/>
      <c r="G42" s="265">
        <v>600</v>
      </c>
      <c r="H42" s="162"/>
      <c r="I42" s="162"/>
      <c r="J42" s="162"/>
      <c r="K42" s="163"/>
      <c r="L42" s="490" t="s">
        <v>478</v>
      </c>
    </row>
    <row r="43" spans="1:12" ht="13.5" customHeight="1" x14ac:dyDescent="0.25">
      <c r="A43" s="92"/>
      <c r="B43" s="91"/>
      <c r="C43" s="279">
        <f t="shared" si="3"/>
        <v>0</v>
      </c>
      <c r="D43" s="158"/>
      <c r="E43" s="203"/>
      <c r="F43" s="159"/>
      <c r="G43" s="267"/>
      <c r="H43" s="159"/>
      <c r="I43" s="159"/>
      <c r="J43" s="159"/>
      <c r="K43" s="160"/>
      <c r="L43" s="491"/>
    </row>
    <row r="44" spans="1:12" ht="13.5" customHeight="1" x14ac:dyDescent="0.2">
      <c r="A44" s="92"/>
      <c r="B44" s="90" t="s">
        <v>212</v>
      </c>
      <c r="C44" s="284">
        <f t="shared" si="3"/>
        <v>3250</v>
      </c>
      <c r="D44" s="161"/>
      <c r="E44" s="162">
        <v>2200</v>
      </c>
      <c r="F44" s="162">
        <v>1050</v>
      </c>
      <c r="G44" s="265"/>
      <c r="H44" s="162"/>
      <c r="I44" s="162"/>
      <c r="J44" s="162"/>
      <c r="K44" s="163"/>
      <c r="L44" s="377" t="s">
        <v>551</v>
      </c>
    </row>
    <row r="45" spans="1:12" ht="13.5" customHeight="1" x14ac:dyDescent="0.25">
      <c r="A45" s="92"/>
      <c r="B45" s="91"/>
      <c r="C45" s="279">
        <f t="shared" si="3"/>
        <v>0</v>
      </c>
      <c r="D45" s="158"/>
      <c r="E45" s="203"/>
      <c r="F45" s="203"/>
      <c r="G45" s="195"/>
      <c r="H45" s="159"/>
      <c r="I45" s="159"/>
      <c r="J45" s="159"/>
      <c r="K45" s="160"/>
      <c r="L45" s="378"/>
    </row>
    <row r="46" spans="1:12" ht="13.5" customHeight="1" x14ac:dyDescent="0.2">
      <c r="A46" s="489" t="s">
        <v>323</v>
      </c>
      <c r="B46" s="423"/>
      <c r="C46" s="285">
        <f t="shared" si="3"/>
        <v>10700</v>
      </c>
      <c r="D46" s="161">
        <f t="shared" ref="D46:K46" si="4">SUM(D38,D40,D42,D44)</f>
        <v>3850</v>
      </c>
      <c r="E46" s="162">
        <f>SUM(E38,E40,E42,E44)</f>
        <v>4750</v>
      </c>
      <c r="F46" s="162">
        <f t="shared" si="4"/>
        <v>1050</v>
      </c>
      <c r="G46" s="265">
        <f t="shared" si="4"/>
        <v>600</v>
      </c>
      <c r="H46" s="162">
        <f>SUM(H38,H40,H42,H44)</f>
        <v>200</v>
      </c>
      <c r="I46" s="162">
        <f t="shared" si="4"/>
        <v>200</v>
      </c>
      <c r="J46" s="162">
        <f>SUM(J38,J40,J42,J44)</f>
        <v>50</v>
      </c>
      <c r="K46" s="163">
        <f t="shared" si="4"/>
        <v>0</v>
      </c>
      <c r="L46" s="377"/>
    </row>
    <row r="47" spans="1:12" ht="13.5" customHeight="1" x14ac:dyDescent="0.25">
      <c r="A47" s="424"/>
      <c r="B47" s="425"/>
      <c r="C47" s="286">
        <f t="shared" si="3"/>
        <v>0</v>
      </c>
      <c r="D47" s="158">
        <f t="shared" ref="D47:K47" si="5">SUM(D39,D41,D43,D45)</f>
        <v>0</v>
      </c>
      <c r="E47" s="178">
        <f>SUM(E39,E41,E43,E45)</f>
        <v>0</v>
      </c>
      <c r="F47" s="178">
        <f t="shared" si="5"/>
        <v>0</v>
      </c>
      <c r="G47" s="193">
        <f t="shared" si="5"/>
        <v>0</v>
      </c>
      <c r="H47" s="159">
        <f>SUM(H39,H41,H43,H45)</f>
        <v>0</v>
      </c>
      <c r="I47" s="178">
        <f t="shared" si="5"/>
        <v>0</v>
      </c>
      <c r="J47" s="178">
        <f>SUM(J39,J41,J43,J45)</f>
        <v>0</v>
      </c>
      <c r="K47" s="179">
        <f t="shared" si="5"/>
        <v>0</v>
      </c>
      <c r="L47" s="378"/>
    </row>
    <row r="48" spans="1:12" ht="13.5" customHeight="1" x14ac:dyDescent="0.2">
      <c r="A48" s="473" t="s">
        <v>340</v>
      </c>
      <c r="B48" s="36" t="s">
        <v>109</v>
      </c>
      <c r="C48" s="284">
        <f t="shared" si="3"/>
        <v>2350</v>
      </c>
      <c r="D48" s="161">
        <v>2150</v>
      </c>
      <c r="E48" s="162"/>
      <c r="F48" s="162"/>
      <c r="G48" s="265"/>
      <c r="H48" s="162">
        <v>100</v>
      </c>
      <c r="I48" s="162">
        <v>100</v>
      </c>
      <c r="J48" s="162"/>
      <c r="K48" s="163"/>
      <c r="L48" s="377" t="s">
        <v>552</v>
      </c>
    </row>
    <row r="49" spans="1:24" ht="13.5" customHeight="1" x14ac:dyDescent="0.25">
      <c r="A49" s="494"/>
      <c r="B49" s="37"/>
      <c r="C49" s="192">
        <f t="shared" si="3"/>
        <v>0</v>
      </c>
      <c r="D49" s="202"/>
      <c r="E49" s="159"/>
      <c r="F49" s="178"/>
      <c r="G49" s="195"/>
      <c r="H49" s="267"/>
      <c r="I49" s="203"/>
      <c r="J49" s="159"/>
      <c r="K49" s="160"/>
      <c r="L49" s="378"/>
    </row>
    <row r="50" spans="1:24" ht="13.5" customHeight="1" x14ac:dyDescent="0.2">
      <c r="A50" s="30"/>
      <c r="B50" s="36" t="s">
        <v>576</v>
      </c>
      <c r="C50" s="284">
        <f t="shared" si="3"/>
        <v>1500</v>
      </c>
      <c r="D50" s="161"/>
      <c r="E50" s="162">
        <v>1050</v>
      </c>
      <c r="F50" s="162">
        <v>250</v>
      </c>
      <c r="G50" s="265">
        <v>200</v>
      </c>
      <c r="H50" s="162"/>
      <c r="I50" s="162"/>
      <c r="J50" s="162"/>
      <c r="K50" s="163"/>
      <c r="L50" s="377" t="s">
        <v>552</v>
      </c>
    </row>
    <row r="51" spans="1:24" ht="13.5" customHeight="1" x14ac:dyDescent="0.25">
      <c r="A51" s="30"/>
      <c r="B51" s="37"/>
      <c r="C51" s="192">
        <f t="shared" si="3"/>
        <v>0</v>
      </c>
      <c r="D51" s="158"/>
      <c r="E51" s="203"/>
      <c r="F51" s="203"/>
      <c r="G51" s="267"/>
      <c r="H51" s="159"/>
      <c r="I51" s="159"/>
      <c r="J51" s="178"/>
      <c r="K51" s="160"/>
      <c r="L51" s="378"/>
    </row>
    <row r="52" spans="1:24" ht="13.5" customHeight="1" x14ac:dyDescent="0.2">
      <c r="A52" s="406" t="s">
        <v>348</v>
      </c>
      <c r="B52" s="407"/>
      <c r="C52" s="285">
        <f t="shared" si="3"/>
        <v>3850</v>
      </c>
      <c r="D52" s="161">
        <f t="shared" ref="D52:K53" si="6">SUM(D48,D50)</f>
        <v>2150</v>
      </c>
      <c r="E52" s="162">
        <f>SUM(E48,E50)</f>
        <v>1050</v>
      </c>
      <c r="F52" s="162">
        <f t="shared" si="6"/>
        <v>250</v>
      </c>
      <c r="G52" s="265">
        <f t="shared" si="6"/>
        <v>200</v>
      </c>
      <c r="H52" s="162">
        <f>SUM(H48,H50)</f>
        <v>100</v>
      </c>
      <c r="I52" s="162">
        <f t="shared" si="6"/>
        <v>100</v>
      </c>
      <c r="J52" s="162">
        <f>SUM(J48,J50)</f>
        <v>0</v>
      </c>
      <c r="K52" s="163">
        <f t="shared" si="6"/>
        <v>0</v>
      </c>
      <c r="L52" s="377"/>
    </row>
    <row r="53" spans="1:24" ht="13.5" customHeight="1" x14ac:dyDescent="0.25">
      <c r="A53" s="408"/>
      <c r="B53" s="409"/>
      <c r="C53" s="192">
        <f t="shared" si="3"/>
        <v>0</v>
      </c>
      <c r="D53" s="158">
        <f t="shared" si="6"/>
        <v>0</v>
      </c>
      <c r="E53" s="159">
        <f>SUM(E49,E51)</f>
        <v>0</v>
      </c>
      <c r="F53" s="159">
        <f t="shared" si="6"/>
        <v>0</v>
      </c>
      <c r="G53" s="195">
        <f t="shared" si="6"/>
        <v>0</v>
      </c>
      <c r="H53" s="195">
        <f>SUM(H49,H51)</f>
        <v>0</v>
      </c>
      <c r="I53" s="159">
        <f t="shared" si="6"/>
        <v>0</v>
      </c>
      <c r="J53" s="159">
        <f>SUM(J49,J51)</f>
        <v>0</v>
      </c>
      <c r="K53" s="179">
        <f t="shared" si="6"/>
        <v>0</v>
      </c>
      <c r="L53" s="378"/>
    </row>
    <row r="54" spans="1:24" ht="13.5" customHeight="1" x14ac:dyDescent="0.2">
      <c r="A54" s="473" t="s">
        <v>341</v>
      </c>
      <c r="B54" s="36" t="s">
        <v>100</v>
      </c>
      <c r="C54" s="284">
        <f t="shared" si="3"/>
        <v>950</v>
      </c>
      <c r="D54" s="161">
        <v>550</v>
      </c>
      <c r="E54" s="162">
        <v>350</v>
      </c>
      <c r="F54" s="162">
        <v>50</v>
      </c>
      <c r="G54" s="265"/>
      <c r="H54" s="162"/>
      <c r="I54" s="162"/>
      <c r="J54" s="162"/>
      <c r="K54" s="163"/>
      <c r="L54" s="377" t="s">
        <v>461</v>
      </c>
    </row>
    <row r="55" spans="1:24" ht="13.5" customHeight="1" x14ac:dyDescent="0.25">
      <c r="A55" s="500"/>
      <c r="B55" s="37"/>
      <c r="C55" s="192">
        <f t="shared" si="3"/>
        <v>0</v>
      </c>
      <c r="D55" s="202"/>
      <c r="E55" s="203"/>
      <c r="F55" s="203"/>
      <c r="G55" s="195"/>
      <c r="H55" s="195"/>
      <c r="I55" s="159"/>
      <c r="J55" s="178"/>
      <c r="K55" s="160"/>
      <c r="L55" s="378"/>
    </row>
    <row r="56" spans="1:24" ht="13.5" customHeight="1" x14ac:dyDescent="0.2">
      <c r="A56" s="473" t="s">
        <v>342</v>
      </c>
      <c r="B56" s="36" t="s">
        <v>100</v>
      </c>
      <c r="C56" s="284">
        <f t="shared" si="3"/>
        <v>350</v>
      </c>
      <c r="D56" s="161">
        <v>250</v>
      </c>
      <c r="E56" s="162">
        <v>50</v>
      </c>
      <c r="F56" s="162"/>
      <c r="G56" s="265">
        <v>50</v>
      </c>
      <c r="H56" s="162"/>
      <c r="I56" s="162"/>
      <c r="J56" s="162"/>
      <c r="K56" s="163"/>
      <c r="L56" s="377"/>
    </row>
    <row r="57" spans="1:24" ht="13.5" customHeight="1" x14ac:dyDescent="0.25">
      <c r="A57" s="500"/>
      <c r="B57" s="37"/>
      <c r="C57" s="192">
        <f t="shared" si="3"/>
        <v>0</v>
      </c>
      <c r="D57" s="202"/>
      <c r="E57" s="203"/>
      <c r="F57" s="193"/>
      <c r="G57" s="267"/>
      <c r="H57" s="195"/>
      <c r="I57" s="159"/>
      <c r="J57" s="178"/>
      <c r="K57" s="160"/>
      <c r="L57" s="378"/>
    </row>
    <row r="58" spans="1:24" ht="13.5" customHeight="1" x14ac:dyDescent="0.2">
      <c r="A58" s="420" t="s">
        <v>181</v>
      </c>
      <c r="B58" s="421"/>
      <c r="C58" s="285">
        <f t="shared" si="3"/>
        <v>15850</v>
      </c>
      <c r="D58" s="161">
        <f t="shared" ref="D58:K58" si="7">SUM(D46,D52,D54,D56)</f>
        <v>6800</v>
      </c>
      <c r="E58" s="162">
        <f>SUM(E46,E52,E54,E56)</f>
        <v>6200</v>
      </c>
      <c r="F58" s="162">
        <f t="shared" si="7"/>
        <v>1350</v>
      </c>
      <c r="G58" s="265">
        <f t="shared" si="7"/>
        <v>850</v>
      </c>
      <c r="H58" s="162">
        <f>SUM(H46,H52,H54,H56)</f>
        <v>300</v>
      </c>
      <c r="I58" s="162">
        <f t="shared" si="7"/>
        <v>300</v>
      </c>
      <c r="J58" s="162">
        <f>SUM(J46,J52,J54,J56)</f>
        <v>50</v>
      </c>
      <c r="K58" s="163">
        <f t="shared" si="7"/>
        <v>0</v>
      </c>
      <c r="L58" s="220"/>
    </row>
    <row r="59" spans="1:24" ht="13.5" customHeight="1" x14ac:dyDescent="0.25">
      <c r="A59" s="408"/>
      <c r="B59" s="409"/>
      <c r="C59" s="192">
        <f t="shared" si="3"/>
        <v>0</v>
      </c>
      <c r="D59" s="158">
        <f t="shared" ref="D59:K59" si="8">SUM(D47,D53,D55,D57)</f>
        <v>0</v>
      </c>
      <c r="E59" s="159">
        <f>SUM(E47,E53,E55,E57)</f>
        <v>0</v>
      </c>
      <c r="F59" s="159">
        <f t="shared" si="8"/>
        <v>0</v>
      </c>
      <c r="G59" s="195">
        <f t="shared" si="8"/>
        <v>0</v>
      </c>
      <c r="H59" s="195">
        <f>SUM(H47,H53,H55,H57)</f>
        <v>0</v>
      </c>
      <c r="I59" s="159">
        <f t="shared" si="8"/>
        <v>0</v>
      </c>
      <c r="J59" s="159">
        <f>SUM(J47,J53,J55,J57)</f>
        <v>0</v>
      </c>
      <c r="K59" s="179">
        <f t="shared" si="8"/>
        <v>0</v>
      </c>
      <c r="L59" s="221"/>
    </row>
    <row r="60" spans="1:24" ht="16.5" customHeight="1" x14ac:dyDescent="0.15">
      <c r="A60" s="442" t="s">
        <v>0</v>
      </c>
      <c r="B60" s="442"/>
      <c r="C60" s="238" t="str">
        <f>市郡別合計!$B$1</f>
        <v>Ver1.0</v>
      </c>
      <c r="D60" s="433" t="s">
        <v>367</v>
      </c>
      <c r="E60" s="433"/>
      <c r="F60" s="433"/>
      <c r="G60" s="433"/>
      <c r="H60" s="433"/>
      <c r="I60" s="433"/>
      <c r="J60" s="433"/>
      <c r="K60" s="465" t="str">
        <f>市郡別合計!$I$1</f>
        <v>2019/11/15 改定部数</v>
      </c>
      <c r="L60" s="465"/>
    </row>
    <row r="61" spans="1:24" s="47" customFormat="1" ht="13.5" customHeight="1" x14ac:dyDescent="0.15">
      <c r="A61" s="403" t="s">
        <v>279</v>
      </c>
      <c r="B61" s="404"/>
      <c r="C61" s="404"/>
      <c r="D61" s="405"/>
      <c r="E61" s="370" t="s">
        <v>274</v>
      </c>
      <c r="F61" s="371"/>
      <c r="G61" s="371"/>
      <c r="H61" s="372"/>
      <c r="I61" s="379" t="s">
        <v>306</v>
      </c>
      <c r="J61" s="380"/>
      <c r="K61" s="381"/>
      <c r="L61" s="231" t="s">
        <v>278</v>
      </c>
      <c r="N61" s="83"/>
      <c r="O61" s="83"/>
      <c r="P61" s="83"/>
      <c r="Q61" s="83"/>
      <c r="R61" s="83"/>
      <c r="S61" s="83"/>
      <c r="T61" s="83"/>
      <c r="U61" s="83"/>
      <c r="V61" s="83"/>
      <c r="W61" s="83"/>
      <c r="X61" s="83"/>
    </row>
    <row r="62" spans="1:24" s="47" customFormat="1" ht="13.5" customHeight="1" x14ac:dyDescent="0.15">
      <c r="A62" s="397">
        <f>市郡別合計!$A$3</f>
        <v>0</v>
      </c>
      <c r="B62" s="398"/>
      <c r="C62" s="398"/>
      <c r="D62" s="399"/>
      <c r="E62" s="446">
        <f>市郡別合計!$C$3</f>
        <v>0</v>
      </c>
      <c r="F62" s="447"/>
      <c r="G62" s="447"/>
      <c r="H62" s="448"/>
      <c r="I62" s="382">
        <f>市郡別合計!$F$3</f>
        <v>0</v>
      </c>
      <c r="J62" s="383"/>
      <c r="K62" s="384"/>
      <c r="L62" s="410">
        <f>市郡別合計!$I$3</f>
        <v>0</v>
      </c>
      <c r="N62" s="83"/>
      <c r="O62" s="83"/>
      <c r="P62" s="83"/>
      <c r="Q62" s="83"/>
      <c r="R62" s="83"/>
      <c r="S62" s="83"/>
      <c r="T62" s="83"/>
      <c r="U62" s="83"/>
      <c r="V62" s="83"/>
      <c r="W62" s="83"/>
      <c r="X62" s="83"/>
    </row>
    <row r="63" spans="1:24" s="47" customFormat="1" ht="13.5" customHeight="1" x14ac:dyDescent="0.15">
      <c r="A63" s="400"/>
      <c r="B63" s="401"/>
      <c r="C63" s="401"/>
      <c r="D63" s="402"/>
      <c r="E63" s="449"/>
      <c r="F63" s="450"/>
      <c r="G63" s="450"/>
      <c r="H63" s="451"/>
      <c r="I63" s="385"/>
      <c r="J63" s="386"/>
      <c r="K63" s="387"/>
      <c r="L63" s="411"/>
      <c r="N63" s="83"/>
      <c r="O63" s="83"/>
      <c r="P63" s="83"/>
      <c r="Q63" s="83"/>
      <c r="R63" s="83"/>
      <c r="S63" s="83"/>
      <c r="T63" s="83"/>
      <c r="U63" s="83"/>
      <c r="V63" s="83"/>
      <c r="W63" s="83"/>
      <c r="X63" s="83"/>
    </row>
    <row r="64" spans="1:24" s="47" customFormat="1" ht="13.5" customHeight="1" x14ac:dyDescent="0.15">
      <c r="A64" s="443" t="s">
        <v>280</v>
      </c>
      <c r="B64" s="444"/>
      <c r="C64" s="444"/>
      <c r="D64" s="444"/>
      <c r="E64" s="445"/>
      <c r="F64" s="388" t="s">
        <v>290</v>
      </c>
      <c r="G64" s="389"/>
      <c r="H64" s="389"/>
      <c r="I64" s="389"/>
      <c r="J64" s="390"/>
      <c r="K64" s="16" t="s">
        <v>276</v>
      </c>
      <c r="L64" s="218" t="s">
        <v>277</v>
      </c>
      <c r="N64" s="83"/>
      <c r="O64" s="83"/>
      <c r="P64" s="83"/>
      <c r="Q64" s="83"/>
      <c r="R64" s="83"/>
      <c r="S64" s="83"/>
      <c r="T64" s="83"/>
      <c r="U64" s="83"/>
      <c r="V64" s="83"/>
      <c r="W64" s="83"/>
      <c r="X64" s="83"/>
    </row>
    <row r="65" spans="1:24" s="47" customFormat="1" ht="13.5" customHeight="1" x14ac:dyDescent="0.15">
      <c r="A65" s="391">
        <f>市郡別合計!$A$6</f>
        <v>0</v>
      </c>
      <c r="B65" s="392"/>
      <c r="C65" s="392"/>
      <c r="D65" s="392"/>
      <c r="E65" s="393"/>
      <c r="F65" s="434">
        <f>市郡別合計!$D$6</f>
        <v>0</v>
      </c>
      <c r="G65" s="435"/>
      <c r="H65" s="435"/>
      <c r="I65" s="435"/>
      <c r="J65" s="436"/>
      <c r="K65" s="373">
        <f>市郡別合計!$G$6</f>
        <v>0</v>
      </c>
      <c r="L65" s="375">
        <f>市郡別合計!$H$6</f>
        <v>0</v>
      </c>
      <c r="N65" s="83"/>
      <c r="O65" s="83"/>
      <c r="P65" s="83"/>
      <c r="Q65" s="83"/>
      <c r="R65" s="83"/>
      <c r="S65" s="83"/>
      <c r="T65" s="83"/>
      <c r="U65" s="83"/>
      <c r="V65" s="83"/>
      <c r="W65" s="83"/>
      <c r="X65" s="83"/>
    </row>
    <row r="66" spans="1:24" s="47" customFormat="1" ht="13.5" customHeight="1" x14ac:dyDescent="0.15">
      <c r="A66" s="394"/>
      <c r="B66" s="395"/>
      <c r="C66" s="395"/>
      <c r="D66" s="395"/>
      <c r="E66" s="396"/>
      <c r="F66" s="437"/>
      <c r="G66" s="438"/>
      <c r="H66" s="438"/>
      <c r="I66" s="438"/>
      <c r="J66" s="439"/>
      <c r="K66" s="374"/>
      <c r="L66" s="376"/>
      <c r="N66" s="83"/>
      <c r="O66" s="83"/>
      <c r="P66" s="83"/>
      <c r="Q66" s="83"/>
      <c r="R66" s="83"/>
      <c r="S66" s="83"/>
      <c r="T66" s="83"/>
      <c r="U66" s="83"/>
      <c r="V66" s="83"/>
      <c r="W66" s="83"/>
      <c r="X66" s="83"/>
    </row>
    <row r="67" spans="1:24" ht="5.25" customHeight="1" x14ac:dyDescent="0.15">
      <c r="A67" s="33"/>
      <c r="B67" s="33"/>
      <c r="C67" s="93"/>
      <c r="D67" s="94"/>
      <c r="E67" s="95"/>
      <c r="F67" s="95"/>
      <c r="G67" s="95"/>
      <c r="H67" s="95"/>
      <c r="I67" s="95"/>
      <c r="J67" s="95"/>
      <c r="K67" s="95"/>
      <c r="L67" s="95"/>
    </row>
    <row r="68" spans="1:24" ht="13.5" customHeight="1" x14ac:dyDescent="0.15">
      <c r="A68" s="440" t="s">
        <v>1</v>
      </c>
      <c r="B68" s="441"/>
      <c r="C68" s="3" t="s">
        <v>2</v>
      </c>
      <c r="D68" s="4" t="s">
        <v>4</v>
      </c>
      <c r="E68" s="4" t="s">
        <v>7</v>
      </c>
      <c r="F68" s="4" t="s">
        <v>5</v>
      </c>
      <c r="G68" s="259" t="s">
        <v>6</v>
      </c>
      <c r="H68" s="4" t="s">
        <v>3</v>
      </c>
      <c r="I68" s="4" t="s">
        <v>8</v>
      </c>
      <c r="J68" s="4" t="s">
        <v>558</v>
      </c>
      <c r="K68" s="5" t="s">
        <v>9</v>
      </c>
      <c r="L68" s="5" t="s">
        <v>474</v>
      </c>
    </row>
    <row r="69" spans="1:24" s="47" customFormat="1" ht="24.95" customHeight="1" x14ac:dyDescent="0.15">
      <c r="A69" s="414" t="s">
        <v>454</v>
      </c>
      <c r="B69" s="415"/>
      <c r="C69" s="229"/>
      <c r="D69" s="229"/>
      <c r="E69" s="229"/>
      <c r="F69" s="229"/>
      <c r="G69" s="229"/>
      <c r="H69" s="86"/>
      <c r="I69" s="229"/>
      <c r="J69" s="229"/>
      <c r="K69" s="229"/>
      <c r="L69" s="219"/>
    </row>
    <row r="70" spans="1:24" ht="13.5" customHeight="1" x14ac:dyDescent="0.2">
      <c r="A70" s="471" t="s">
        <v>467</v>
      </c>
      <c r="B70" s="36" t="s">
        <v>93</v>
      </c>
      <c r="C70" s="284">
        <f t="shared" ref="C70:C91" si="9">SUM(D70:K70)</f>
        <v>2000</v>
      </c>
      <c r="D70" s="161">
        <v>1350</v>
      </c>
      <c r="E70" s="162">
        <v>300</v>
      </c>
      <c r="F70" s="162">
        <v>150</v>
      </c>
      <c r="G70" s="265">
        <v>100</v>
      </c>
      <c r="H70" s="162">
        <v>50</v>
      </c>
      <c r="I70" s="162">
        <v>50</v>
      </c>
      <c r="J70" s="162"/>
      <c r="K70" s="163"/>
      <c r="L70" s="377" t="s">
        <v>462</v>
      </c>
    </row>
    <row r="71" spans="1:24" ht="13.5" customHeight="1" x14ac:dyDescent="0.25">
      <c r="A71" s="483"/>
      <c r="B71" s="37"/>
      <c r="C71" s="192">
        <f t="shared" si="9"/>
        <v>0</v>
      </c>
      <c r="D71" s="202"/>
      <c r="E71" s="203"/>
      <c r="F71" s="203"/>
      <c r="G71" s="267"/>
      <c r="H71" s="203"/>
      <c r="I71" s="206"/>
      <c r="J71" s="159"/>
      <c r="K71" s="160"/>
      <c r="L71" s="378"/>
    </row>
    <row r="72" spans="1:24" ht="13.5" customHeight="1" x14ac:dyDescent="0.2">
      <c r="A72" s="30"/>
      <c r="B72" s="311" t="s">
        <v>565</v>
      </c>
      <c r="C72" s="284">
        <f t="shared" si="9"/>
        <v>1600</v>
      </c>
      <c r="D72" s="161">
        <v>1200</v>
      </c>
      <c r="E72" s="162">
        <v>200</v>
      </c>
      <c r="F72" s="162">
        <v>50</v>
      </c>
      <c r="G72" s="265">
        <v>50</v>
      </c>
      <c r="H72" s="162">
        <v>50</v>
      </c>
      <c r="I72" s="162">
        <v>50</v>
      </c>
      <c r="J72" s="162"/>
      <c r="K72" s="163"/>
      <c r="L72" s="377"/>
    </row>
    <row r="73" spans="1:24" ht="13.5" customHeight="1" x14ac:dyDescent="0.25">
      <c r="A73" s="30"/>
      <c r="B73" s="312" t="s">
        <v>566</v>
      </c>
      <c r="C73" s="192">
        <f t="shared" si="9"/>
        <v>0</v>
      </c>
      <c r="D73" s="202"/>
      <c r="E73" s="203"/>
      <c r="F73" s="203"/>
      <c r="G73" s="267"/>
      <c r="H73" s="203"/>
      <c r="I73" s="206"/>
      <c r="J73" s="159"/>
      <c r="K73" s="160"/>
      <c r="L73" s="378"/>
    </row>
    <row r="74" spans="1:24" ht="13.5" customHeight="1" x14ac:dyDescent="0.2">
      <c r="A74" s="30"/>
      <c r="B74" s="427" t="s">
        <v>343</v>
      </c>
      <c r="C74" s="284">
        <f t="shared" si="9"/>
        <v>550</v>
      </c>
      <c r="D74" s="161">
        <v>400</v>
      </c>
      <c r="E74" s="162">
        <v>100</v>
      </c>
      <c r="F74" s="162">
        <v>50</v>
      </c>
      <c r="G74" s="265"/>
      <c r="H74" s="162"/>
      <c r="I74" s="162"/>
      <c r="J74" s="162"/>
      <c r="K74" s="163"/>
      <c r="L74" s="377"/>
    </row>
    <row r="75" spans="1:24" ht="13.5" customHeight="1" x14ac:dyDescent="0.25">
      <c r="A75" s="30"/>
      <c r="B75" s="452"/>
      <c r="C75" s="192">
        <f t="shared" si="9"/>
        <v>0</v>
      </c>
      <c r="D75" s="202"/>
      <c r="E75" s="203"/>
      <c r="F75" s="203"/>
      <c r="G75" s="195"/>
      <c r="H75" s="276"/>
      <c r="I75" s="159"/>
      <c r="J75" s="178"/>
      <c r="K75" s="160"/>
      <c r="L75" s="378"/>
    </row>
    <row r="76" spans="1:24" ht="13.5" customHeight="1" x14ac:dyDescent="0.2">
      <c r="A76" s="495" t="s">
        <v>182</v>
      </c>
      <c r="B76" s="496"/>
      <c r="C76" s="285">
        <f t="shared" si="9"/>
        <v>4150</v>
      </c>
      <c r="D76" s="161">
        <f t="shared" ref="D76:K77" si="10">SUM(D70,D72,D74)</f>
        <v>2950</v>
      </c>
      <c r="E76" s="162">
        <f>SUM(E70,E72,E74)</f>
        <v>600</v>
      </c>
      <c r="F76" s="162">
        <f t="shared" si="10"/>
        <v>250</v>
      </c>
      <c r="G76" s="265">
        <f t="shared" si="10"/>
        <v>150</v>
      </c>
      <c r="H76" s="162">
        <f>SUM(H70,H72,H74)</f>
        <v>100</v>
      </c>
      <c r="I76" s="162">
        <f t="shared" si="10"/>
        <v>100</v>
      </c>
      <c r="J76" s="162">
        <f>SUM(J70,J72,J74)</f>
        <v>0</v>
      </c>
      <c r="K76" s="163"/>
      <c r="L76" s="377"/>
    </row>
    <row r="77" spans="1:24" ht="13.5" customHeight="1" x14ac:dyDescent="0.25">
      <c r="A77" s="497"/>
      <c r="B77" s="498"/>
      <c r="C77" s="192">
        <f t="shared" si="9"/>
        <v>0</v>
      </c>
      <c r="D77" s="158">
        <f>SUM(D71,D73,D75)</f>
        <v>0</v>
      </c>
      <c r="E77" s="159">
        <f>SUM(E71,E73,E75)</f>
        <v>0</v>
      </c>
      <c r="F77" s="159">
        <f t="shared" si="10"/>
        <v>0</v>
      </c>
      <c r="G77" s="195">
        <f t="shared" si="10"/>
        <v>0</v>
      </c>
      <c r="H77" s="195">
        <f>SUM(H71,H73,H75)</f>
        <v>0</v>
      </c>
      <c r="I77" s="159">
        <f t="shared" si="10"/>
        <v>0</v>
      </c>
      <c r="J77" s="159">
        <f>SUM(J71,J73,J75)</f>
        <v>0</v>
      </c>
      <c r="K77" s="179">
        <f t="shared" si="10"/>
        <v>0</v>
      </c>
      <c r="L77" s="378"/>
    </row>
    <row r="78" spans="1:24" ht="13.5" customHeight="1" x14ac:dyDescent="0.2">
      <c r="A78" s="35" t="s">
        <v>183</v>
      </c>
      <c r="B78" s="36" t="s">
        <v>190</v>
      </c>
      <c r="C78" s="284">
        <f t="shared" si="9"/>
        <v>850</v>
      </c>
      <c r="D78" s="161">
        <v>600</v>
      </c>
      <c r="E78" s="162">
        <v>150</v>
      </c>
      <c r="F78" s="162">
        <v>50</v>
      </c>
      <c r="G78" s="265">
        <v>50</v>
      </c>
      <c r="H78" s="162"/>
      <c r="I78" s="162"/>
      <c r="J78" s="162"/>
      <c r="K78" s="163"/>
      <c r="L78" s="377"/>
    </row>
    <row r="79" spans="1:24" ht="13.5" customHeight="1" x14ac:dyDescent="0.25">
      <c r="A79" s="43"/>
      <c r="B79" s="37"/>
      <c r="C79" s="192">
        <f t="shared" si="9"/>
        <v>0</v>
      </c>
      <c r="D79" s="202"/>
      <c r="E79" s="203"/>
      <c r="F79" s="203"/>
      <c r="G79" s="267"/>
      <c r="H79" s="195"/>
      <c r="I79" s="159"/>
      <c r="J79" s="178"/>
      <c r="K79" s="160"/>
      <c r="L79" s="378"/>
    </row>
    <row r="80" spans="1:24" ht="13.5" customHeight="1" x14ac:dyDescent="0.2">
      <c r="A80" s="471" t="s">
        <v>468</v>
      </c>
      <c r="B80" s="36" t="s">
        <v>184</v>
      </c>
      <c r="C80" s="284">
        <f t="shared" si="9"/>
        <v>600</v>
      </c>
      <c r="D80" s="161">
        <v>400</v>
      </c>
      <c r="E80" s="162">
        <v>100</v>
      </c>
      <c r="F80" s="162">
        <v>50</v>
      </c>
      <c r="G80" s="265">
        <v>50</v>
      </c>
      <c r="H80" s="162">
        <v>0</v>
      </c>
      <c r="I80" s="162"/>
      <c r="J80" s="162"/>
      <c r="K80" s="163"/>
      <c r="L80" s="377"/>
    </row>
    <row r="81" spans="1:12" ht="13.5" customHeight="1" x14ac:dyDescent="0.25">
      <c r="A81" s="483"/>
      <c r="B81" s="37"/>
      <c r="C81" s="192">
        <f t="shared" si="9"/>
        <v>0</v>
      </c>
      <c r="D81" s="202"/>
      <c r="E81" s="203"/>
      <c r="F81" s="203"/>
      <c r="G81" s="267"/>
      <c r="H81" s="195">
        <v>0</v>
      </c>
      <c r="I81" s="159"/>
      <c r="J81" s="178"/>
      <c r="K81" s="160"/>
      <c r="L81" s="378"/>
    </row>
    <row r="82" spans="1:12" ht="13.5" customHeight="1" x14ac:dyDescent="0.2">
      <c r="A82" s="30"/>
      <c r="B82" s="36" t="s">
        <v>185</v>
      </c>
      <c r="C82" s="284">
        <f t="shared" si="9"/>
        <v>750</v>
      </c>
      <c r="D82" s="161">
        <v>450</v>
      </c>
      <c r="E82" s="162">
        <v>150</v>
      </c>
      <c r="F82" s="162">
        <v>50</v>
      </c>
      <c r="G82" s="265">
        <v>50</v>
      </c>
      <c r="H82" s="162">
        <v>50</v>
      </c>
      <c r="I82" s="162"/>
      <c r="J82" s="162"/>
      <c r="K82" s="163"/>
      <c r="L82" s="377"/>
    </row>
    <row r="83" spans="1:12" ht="13.5" customHeight="1" x14ac:dyDescent="0.25">
      <c r="A83" s="30"/>
      <c r="B83" s="37"/>
      <c r="C83" s="192">
        <f t="shared" si="9"/>
        <v>0</v>
      </c>
      <c r="D83" s="202"/>
      <c r="E83" s="203"/>
      <c r="F83" s="203"/>
      <c r="G83" s="267"/>
      <c r="H83" s="267"/>
      <c r="I83" s="159"/>
      <c r="J83" s="178"/>
      <c r="K83" s="160"/>
      <c r="L83" s="378"/>
    </row>
    <row r="84" spans="1:12" ht="13.5" customHeight="1" x14ac:dyDescent="0.2">
      <c r="A84" s="30"/>
      <c r="B84" s="427" t="s">
        <v>186</v>
      </c>
      <c r="C84" s="284">
        <f t="shared" si="9"/>
        <v>400</v>
      </c>
      <c r="D84" s="161">
        <v>250</v>
      </c>
      <c r="E84" s="162">
        <v>100</v>
      </c>
      <c r="F84" s="162">
        <v>50</v>
      </c>
      <c r="G84" s="265"/>
      <c r="H84" s="162"/>
      <c r="I84" s="162"/>
      <c r="J84" s="162"/>
      <c r="K84" s="163"/>
      <c r="L84" s="377"/>
    </row>
    <row r="85" spans="1:12" ht="13.5" customHeight="1" x14ac:dyDescent="0.25">
      <c r="A85" s="30"/>
      <c r="B85" s="452"/>
      <c r="C85" s="192">
        <f t="shared" si="9"/>
        <v>0</v>
      </c>
      <c r="D85" s="202"/>
      <c r="E85" s="203"/>
      <c r="F85" s="203"/>
      <c r="G85" s="195"/>
      <c r="H85" s="276"/>
      <c r="I85" s="159"/>
      <c r="J85" s="178"/>
      <c r="K85" s="160"/>
      <c r="L85" s="378"/>
    </row>
    <row r="86" spans="1:12" ht="13.5" customHeight="1" x14ac:dyDescent="0.2">
      <c r="A86" s="30"/>
      <c r="B86" s="36" t="s">
        <v>187</v>
      </c>
      <c r="C86" s="284">
        <f t="shared" si="9"/>
        <v>250</v>
      </c>
      <c r="D86" s="161">
        <v>100</v>
      </c>
      <c r="E86" s="162">
        <v>150</v>
      </c>
      <c r="F86" s="162"/>
      <c r="G86" s="265"/>
      <c r="H86" s="162"/>
      <c r="I86" s="162"/>
      <c r="J86" s="162"/>
      <c r="K86" s="163"/>
      <c r="L86" s="377"/>
    </row>
    <row r="87" spans="1:12" ht="13.5" customHeight="1" x14ac:dyDescent="0.25">
      <c r="A87" s="30"/>
      <c r="B87" s="37"/>
      <c r="C87" s="192">
        <f t="shared" si="9"/>
        <v>0</v>
      </c>
      <c r="D87" s="202"/>
      <c r="E87" s="203"/>
      <c r="F87" s="159"/>
      <c r="G87" s="193"/>
      <c r="H87" s="195"/>
      <c r="I87" s="159"/>
      <c r="J87" s="178"/>
      <c r="K87" s="160"/>
      <c r="L87" s="378"/>
    </row>
    <row r="88" spans="1:12" ht="13.5" customHeight="1" x14ac:dyDescent="0.2">
      <c r="A88" s="489" t="s">
        <v>188</v>
      </c>
      <c r="B88" s="501"/>
      <c r="C88" s="285">
        <f t="shared" si="9"/>
        <v>2000</v>
      </c>
      <c r="D88" s="161">
        <f t="shared" ref="D88:K89" si="11">SUM(D80,D82,D84,D86)</f>
        <v>1200</v>
      </c>
      <c r="E88" s="162">
        <f>SUM(E80,E82,E84,E86)</f>
        <v>500</v>
      </c>
      <c r="F88" s="162">
        <f t="shared" si="11"/>
        <v>150</v>
      </c>
      <c r="G88" s="265">
        <f t="shared" si="11"/>
        <v>100</v>
      </c>
      <c r="H88" s="162">
        <f>SUM(H80,H82,H84,H86)</f>
        <v>50</v>
      </c>
      <c r="I88" s="162">
        <f t="shared" si="11"/>
        <v>0</v>
      </c>
      <c r="J88" s="162">
        <f>SUM(J80,J82,J84,J86)</f>
        <v>0</v>
      </c>
      <c r="K88" s="163">
        <f t="shared" si="11"/>
        <v>0</v>
      </c>
      <c r="L88" s="377"/>
    </row>
    <row r="89" spans="1:12" ht="13.5" customHeight="1" x14ac:dyDescent="0.25">
      <c r="A89" s="424"/>
      <c r="B89" s="425"/>
      <c r="C89" s="192">
        <f t="shared" si="9"/>
        <v>0</v>
      </c>
      <c r="D89" s="158">
        <f>SUM(D81,D83,D85,D87)</f>
        <v>0</v>
      </c>
      <c r="E89" s="159">
        <f>SUM(E81,E83,E85,E87)</f>
        <v>0</v>
      </c>
      <c r="F89" s="159">
        <f t="shared" si="11"/>
        <v>0</v>
      </c>
      <c r="G89" s="195">
        <f>SUM(G81,G83,G85,G87)</f>
        <v>0</v>
      </c>
      <c r="H89" s="195">
        <f>SUM(H81,H83,H85,H87)</f>
        <v>0</v>
      </c>
      <c r="I89" s="159">
        <f t="shared" si="11"/>
        <v>0</v>
      </c>
      <c r="J89" s="159">
        <f>SUM(J81,J83,J85,J87)</f>
        <v>0</v>
      </c>
      <c r="K89" s="179">
        <f t="shared" si="11"/>
        <v>0</v>
      </c>
      <c r="L89" s="378"/>
    </row>
    <row r="90" spans="1:12" ht="13.5" customHeight="1" x14ac:dyDescent="0.2">
      <c r="A90" s="420" t="s">
        <v>189</v>
      </c>
      <c r="B90" s="421"/>
      <c r="C90" s="285">
        <f t="shared" si="9"/>
        <v>7000</v>
      </c>
      <c r="D90" s="161">
        <f t="shared" ref="D90:K91" si="12">SUM(D76,D78,D88)</f>
        <v>4750</v>
      </c>
      <c r="E90" s="162">
        <f t="shared" si="12"/>
        <v>1250</v>
      </c>
      <c r="F90" s="162">
        <f t="shared" si="12"/>
        <v>450</v>
      </c>
      <c r="G90" s="265">
        <f t="shared" si="12"/>
        <v>300</v>
      </c>
      <c r="H90" s="162">
        <f t="shared" si="12"/>
        <v>150</v>
      </c>
      <c r="I90" s="162">
        <f t="shared" si="12"/>
        <v>100</v>
      </c>
      <c r="J90" s="162">
        <f t="shared" si="12"/>
        <v>0</v>
      </c>
      <c r="K90" s="163">
        <f t="shared" si="12"/>
        <v>0</v>
      </c>
      <c r="L90" s="377"/>
    </row>
    <row r="91" spans="1:12" ht="13.5" customHeight="1" x14ac:dyDescent="0.25">
      <c r="A91" s="408"/>
      <c r="B91" s="409"/>
      <c r="C91" s="192">
        <f t="shared" si="9"/>
        <v>0</v>
      </c>
      <c r="D91" s="158">
        <f t="shared" si="12"/>
        <v>0</v>
      </c>
      <c r="E91" s="159">
        <f t="shared" si="12"/>
        <v>0</v>
      </c>
      <c r="F91" s="159">
        <f t="shared" si="12"/>
        <v>0</v>
      </c>
      <c r="G91" s="159">
        <f t="shared" si="12"/>
        <v>0</v>
      </c>
      <c r="H91" s="159">
        <f t="shared" si="12"/>
        <v>0</v>
      </c>
      <c r="I91" s="159">
        <f t="shared" si="12"/>
        <v>0</v>
      </c>
      <c r="J91" s="159">
        <f t="shared" si="12"/>
        <v>0</v>
      </c>
      <c r="K91" s="179">
        <f t="shared" si="12"/>
        <v>0</v>
      </c>
      <c r="L91" s="378"/>
    </row>
    <row r="92" spans="1:12" s="47" customFormat="1" ht="24.95" customHeight="1" x14ac:dyDescent="0.15">
      <c r="A92" s="414" t="s">
        <v>455</v>
      </c>
      <c r="B92" s="415"/>
      <c r="C92" s="229"/>
      <c r="D92" s="229"/>
      <c r="E92" s="229"/>
      <c r="F92" s="229"/>
      <c r="G92" s="229"/>
      <c r="H92" s="86"/>
      <c r="I92" s="229"/>
      <c r="J92" s="229"/>
      <c r="K92" s="229"/>
      <c r="L92" s="219"/>
    </row>
    <row r="93" spans="1:12" ht="13.5" customHeight="1" x14ac:dyDescent="0.2">
      <c r="A93" s="418" t="s">
        <v>344</v>
      </c>
      <c r="B93" s="36" t="s">
        <v>345</v>
      </c>
      <c r="C93" s="284">
        <f t="shared" ref="C93:C110" si="13">SUM(D93:K93)</f>
        <v>2850</v>
      </c>
      <c r="D93" s="154">
        <v>2550</v>
      </c>
      <c r="E93" s="155"/>
      <c r="F93" s="155">
        <v>150</v>
      </c>
      <c r="G93" s="239"/>
      <c r="H93" s="155">
        <v>50</v>
      </c>
      <c r="I93" s="155">
        <v>50</v>
      </c>
      <c r="J93" s="155">
        <v>50</v>
      </c>
      <c r="K93" s="156"/>
      <c r="L93" s="377" t="s">
        <v>458</v>
      </c>
    </row>
    <row r="94" spans="1:12" ht="13.5" customHeight="1" x14ac:dyDescent="0.25">
      <c r="A94" s="499"/>
      <c r="B94" s="37"/>
      <c r="C94" s="192">
        <f t="shared" si="13"/>
        <v>0</v>
      </c>
      <c r="D94" s="202"/>
      <c r="E94" s="195"/>
      <c r="F94" s="203"/>
      <c r="G94" s="193"/>
      <c r="H94" s="267"/>
      <c r="I94" s="203"/>
      <c r="J94" s="203"/>
      <c r="K94" s="179"/>
      <c r="L94" s="378"/>
    </row>
    <row r="95" spans="1:12" ht="13.5" customHeight="1" x14ac:dyDescent="0.2">
      <c r="A95" s="82"/>
      <c r="B95" s="223" t="s">
        <v>471</v>
      </c>
      <c r="C95" s="284">
        <f t="shared" si="13"/>
        <v>1100</v>
      </c>
      <c r="D95" s="154"/>
      <c r="E95" s="155">
        <v>850</v>
      </c>
      <c r="F95" s="155"/>
      <c r="G95" s="239">
        <v>250</v>
      </c>
      <c r="H95" s="155"/>
      <c r="I95" s="155"/>
      <c r="J95" s="155"/>
      <c r="K95" s="156"/>
      <c r="L95" s="377" t="s">
        <v>458</v>
      </c>
    </row>
    <row r="96" spans="1:12" ht="13.5" customHeight="1" x14ac:dyDescent="0.25">
      <c r="A96" s="82"/>
      <c r="B96" s="37" t="s">
        <v>472</v>
      </c>
      <c r="C96" s="192">
        <f t="shared" si="13"/>
        <v>0</v>
      </c>
      <c r="D96" s="158"/>
      <c r="E96" s="203"/>
      <c r="F96" s="195"/>
      <c r="G96" s="267"/>
      <c r="H96" s="159"/>
      <c r="I96" s="159"/>
      <c r="J96" s="178"/>
      <c r="K96" s="160"/>
      <c r="L96" s="378"/>
    </row>
    <row r="97" spans="1:24" ht="13.5" customHeight="1" x14ac:dyDescent="0.2">
      <c r="A97" s="82"/>
      <c r="B97" s="36" t="s">
        <v>346</v>
      </c>
      <c r="C97" s="284">
        <f t="shared" si="13"/>
        <v>1800</v>
      </c>
      <c r="D97" s="154">
        <v>1100</v>
      </c>
      <c r="E97" s="155">
        <v>500</v>
      </c>
      <c r="F97" s="155">
        <v>100</v>
      </c>
      <c r="G97" s="239">
        <v>50</v>
      </c>
      <c r="H97" s="155">
        <v>50</v>
      </c>
      <c r="I97" s="155"/>
      <c r="J97" s="155"/>
      <c r="K97" s="156"/>
      <c r="L97" s="377" t="s">
        <v>458</v>
      </c>
    </row>
    <row r="98" spans="1:24" ht="13.5" customHeight="1" x14ac:dyDescent="0.25">
      <c r="A98" s="82"/>
      <c r="B98" s="37"/>
      <c r="C98" s="192">
        <f t="shared" si="13"/>
        <v>0</v>
      </c>
      <c r="D98" s="202"/>
      <c r="E98" s="203"/>
      <c r="F98" s="203"/>
      <c r="G98" s="267"/>
      <c r="H98" s="267"/>
      <c r="I98" s="159"/>
      <c r="J98" s="159"/>
      <c r="K98" s="160"/>
      <c r="L98" s="378"/>
    </row>
    <row r="99" spans="1:24" ht="13.5" customHeight="1" x14ac:dyDescent="0.2">
      <c r="A99" s="82"/>
      <c r="B99" s="36" t="s">
        <v>580</v>
      </c>
      <c r="C99" s="284">
        <f t="shared" si="13"/>
        <v>2000</v>
      </c>
      <c r="D99" s="154">
        <v>1400</v>
      </c>
      <c r="E99" s="155">
        <v>350</v>
      </c>
      <c r="F99" s="155">
        <v>100</v>
      </c>
      <c r="G99" s="239">
        <v>50</v>
      </c>
      <c r="H99" s="155">
        <v>50</v>
      </c>
      <c r="I99" s="155">
        <v>50</v>
      </c>
      <c r="J99" s="155"/>
      <c r="K99" s="156"/>
      <c r="L99" s="377" t="s">
        <v>458</v>
      </c>
    </row>
    <row r="100" spans="1:24" ht="13.5" customHeight="1" x14ac:dyDescent="0.25">
      <c r="A100" s="82"/>
      <c r="B100" s="37" t="s">
        <v>581</v>
      </c>
      <c r="C100" s="192">
        <f t="shared" si="13"/>
        <v>0</v>
      </c>
      <c r="D100" s="202"/>
      <c r="E100" s="203"/>
      <c r="F100" s="203"/>
      <c r="G100" s="267"/>
      <c r="H100" s="267"/>
      <c r="I100" s="203"/>
      <c r="J100" s="159"/>
      <c r="K100" s="160"/>
      <c r="L100" s="378"/>
    </row>
    <row r="101" spans="1:24" ht="13.5" customHeight="1" x14ac:dyDescent="0.2">
      <c r="A101" s="495" t="s">
        <v>325</v>
      </c>
      <c r="B101" s="496"/>
      <c r="C101" s="285">
        <f t="shared" si="13"/>
        <v>7750</v>
      </c>
      <c r="D101" s="161">
        <f t="shared" ref="D101:K102" si="14">SUM(D93,D95,D97,D99)</f>
        <v>5050</v>
      </c>
      <c r="E101" s="162">
        <f>SUM(E93,E95,E97,E99)</f>
        <v>1700</v>
      </c>
      <c r="F101" s="162">
        <f t="shared" si="14"/>
        <v>350</v>
      </c>
      <c r="G101" s="265">
        <f t="shared" si="14"/>
        <v>350</v>
      </c>
      <c r="H101" s="162">
        <f>SUM(H93,H95,H97,H99)</f>
        <v>150</v>
      </c>
      <c r="I101" s="162">
        <f t="shared" si="14"/>
        <v>100</v>
      </c>
      <c r="J101" s="162">
        <f>SUM(J93,J95,J97,J99)</f>
        <v>50</v>
      </c>
      <c r="K101" s="163">
        <f t="shared" si="14"/>
        <v>0</v>
      </c>
      <c r="L101" s="377"/>
    </row>
    <row r="102" spans="1:24" ht="13.5" customHeight="1" x14ac:dyDescent="0.25">
      <c r="A102" s="497"/>
      <c r="B102" s="498"/>
      <c r="C102" s="192">
        <f t="shared" si="13"/>
        <v>0</v>
      </c>
      <c r="D102" s="158">
        <f t="shared" si="14"/>
        <v>0</v>
      </c>
      <c r="E102" s="159">
        <f>SUM(E94,E96,E98,E100)</f>
        <v>0</v>
      </c>
      <c r="F102" s="159">
        <f t="shared" si="14"/>
        <v>0</v>
      </c>
      <c r="G102" s="195">
        <f t="shared" si="14"/>
        <v>0</v>
      </c>
      <c r="H102" s="195">
        <f>SUM(H94,H96,H98,H100)</f>
        <v>0</v>
      </c>
      <c r="I102" s="159">
        <f t="shared" si="14"/>
        <v>0</v>
      </c>
      <c r="J102" s="159">
        <f>SUM(J94,J96,J98,J100)</f>
        <v>0</v>
      </c>
      <c r="K102" s="179">
        <f t="shared" si="14"/>
        <v>0</v>
      </c>
      <c r="L102" s="378"/>
    </row>
    <row r="103" spans="1:24" ht="13.5" customHeight="1" x14ac:dyDescent="0.2">
      <c r="A103" s="30" t="s">
        <v>191</v>
      </c>
      <c r="B103" s="36" t="s">
        <v>95</v>
      </c>
      <c r="C103" s="284">
        <f t="shared" si="13"/>
        <v>550</v>
      </c>
      <c r="D103" s="161">
        <v>350</v>
      </c>
      <c r="E103" s="162">
        <v>100</v>
      </c>
      <c r="F103" s="162">
        <v>50</v>
      </c>
      <c r="G103" s="265">
        <v>50</v>
      </c>
      <c r="H103" s="162"/>
      <c r="I103" s="162"/>
      <c r="J103" s="162"/>
      <c r="K103" s="163"/>
      <c r="L103" s="377"/>
    </row>
    <row r="104" spans="1:24" ht="13.5" customHeight="1" x14ac:dyDescent="0.25">
      <c r="A104" s="43"/>
      <c r="B104" s="37"/>
      <c r="C104" s="192">
        <f t="shared" si="13"/>
        <v>0</v>
      </c>
      <c r="D104" s="202"/>
      <c r="E104" s="203"/>
      <c r="F104" s="203"/>
      <c r="G104" s="267"/>
      <c r="H104" s="195"/>
      <c r="I104" s="159"/>
      <c r="J104" s="178"/>
      <c r="K104" s="160"/>
      <c r="L104" s="378"/>
    </row>
    <row r="105" spans="1:24" ht="13.5" customHeight="1" x14ac:dyDescent="0.2">
      <c r="A105" s="35" t="s">
        <v>192</v>
      </c>
      <c r="B105" s="222" t="s">
        <v>469</v>
      </c>
      <c r="C105" s="284">
        <f t="shared" si="13"/>
        <v>850</v>
      </c>
      <c r="D105" s="161">
        <v>550</v>
      </c>
      <c r="E105" s="162">
        <v>150</v>
      </c>
      <c r="F105" s="162">
        <v>50</v>
      </c>
      <c r="G105" s="265">
        <v>50</v>
      </c>
      <c r="H105" s="162">
        <v>50</v>
      </c>
      <c r="I105" s="162"/>
      <c r="J105" s="162"/>
      <c r="K105" s="163"/>
      <c r="L105" s="377"/>
    </row>
    <row r="106" spans="1:24" ht="13.5" customHeight="1" x14ac:dyDescent="0.25">
      <c r="A106" s="43"/>
      <c r="B106" s="230" t="s">
        <v>470</v>
      </c>
      <c r="C106" s="192">
        <f t="shared" si="13"/>
        <v>0</v>
      </c>
      <c r="D106" s="202"/>
      <c r="E106" s="203"/>
      <c r="F106" s="203"/>
      <c r="G106" s="267"/>
      <c r="H106" s="267"/>
      <c r="I106" s="159"/>
      <c r="J106" s="178"/>
      <c r="K106" s="160"/>
      <c r="L106" s="378"/>
    </row>
    <row r="107" spans="1:24" ht="13.5" customHeight="1" x14ac:dyDescent="0.2">
      <c r="A107" s="35" t="s">
        <v>193</v>
      </c>
      <c r="B107" s="36" t="s">
        <v>194</v>
      </c>
      <c r="C107" s="284">
        <f t="shared" si="13"/>
        <v>400</v>
      </c>
      <c r="D107" s="161">
        <v>300</v>
      </c>
      <c r="E107" s="162">
        <v>50</v>
      </c>
      <c r="F107" s="162">
        <v>50</v>
      </c>
      <c r="G107" s="265"/>
      <c r="H107" s="162"/>
      <c r="I107" s="162"/>
      <c r="J107" s="162"/>
      <c r="K107" s="163"/>
      <c r="L107" s="377"/>
    </row>
    <row r="108" spans="1:24" ht="13.5" customHeight="1" x14ac:dyDescent="0.25">
      <c r="A108" s="43"/>
      <c r="B108" s="37"/>
      <c r="C108" s="192">
        <f t="shared" si="13"/>
        <v>0</v>
      </c>
      <c r="D108" s="202"/>
      <c r="E108" s="203"/>
      <c r="F108" s="203"/>
      <c r="G108" s="195"/>
      <c r="H108" s="195"/>
      <c r="I108" s="159"/>
      <c r="J108" s="178"/>
      <c r="K108" s="160"/>
      <c r="L108" s="378"/>
    </row>
    <row r="109" spans="1:24" ht="13.5" customHeight="1" x14ac:dyDescent="0.2">
      <c r="A109" s="420" t="s">
        <v>195</v>
      </c>
      <c r="B109" s="421"/>
      <c r="C109" s="285">
        <f t="shared" si="13"/>
        <v>9550</v>
      </c>
      <c r="D109" s="161">
        <f>SUM(D101,D103,D105,D107)</f>
        <v>6250</v>
      </c>
      <c r="E109" s="162">
        <f>SUM(E101,E103,E105,E107)</f>
        <v>2000</v>
      </c>
      <c r="F109" s="162">
        <f t="shared" ref="F109:K109" si="15">SUM(F101,F103,F105,F107)</f>
        <v>500</v>
      </c>
      <c r="G109" s="265">
        <f t="shared" si="15"/>
        <v>450</v>
      </c>
      <c r="H109" s="265">
        <f>SUM(H101,H103,H105,H107)</f>
        <v>200</v>
      </c>
      <c r="I109" s="162">
        <f t="shared" si="15"/>
        <v>100</v>
      </c>
      <c r="J109" s="162">
        <f>SUM(J101,J103,J105,J107)</f>
        <v>50</v>
      </c>
      <c r="K109" s="196">
        <f t="shared" si="15"/>
        <v>0</v>
      </c>
      <c r="L109" s="377"/>
    </row>
    <row r="110" spans="1:24" ht="13.5" customHeight="1" x14ac:dyDescent="0.25">
      <c r="A110" s="408"/>
      <c r="B110" s="409"/>
      <c r="C110" s="192">
        <f t="shared" si="13"/>
        <v>0</v>
      </c>
      <c r="D110" s="158">
        <f>SUM(D102,D104,D106,D108)</f>
        <v>0</v>
      </c>
      <c r="E110" s="159">
        <f>SUM(E102,E104,E106,E108)</f>
        <v>0</v>
      </c>
      <c r="F110" s="159">
        <f t="shared" ref="F110:K110" si="16">SUM(F102,F104,F106,F108)</f>
        <v>0</v>
      </c>
      <c r="G110" s="195">
        <f t="shared" si="16"/>
        <v>0</v>
      </c>
      <c r="H110" s="195">
        <f>SUM(H102,H104,H106,H108)</f>
        <v>0</v>
      </c>
      <c r="I110" s="159">
        <f t="shared" si="16"/>
        <v>0</v>
      </c>
      <c r="J110" s="159">
        <f>SUM(J102,J104,J106,J108)</f>
        <v>0</v>
      </c>
      <c r="K110" s="179">
        <f t="shared" si="16"/>
        <v>0</v>
      </c>
      <c r="L110" s="378"/>
    </row>
    <row r="111" spans="1:24" ht="15.75" customHeight="1" x14ac:dyDescent="0.15">
      <c r="A111" s="442" t="s">
        <v>0</v>
      </c>
      <c r="B111" s="442"/>
      <c r="C111" s="238" t="str">
        <f>市郡別合計!$B$1</f>
        <v>Ver1.0</v>
      </c>
      <c r="D111" s="433" t="s">
        <v>368</v>
      </c>
      <c r="E111" s="433"/>
      <c r="F111" s="433"/>
      <c r="G111" s="433"/>
      <c r="H111" s="433"/>
      <c r="I111" s="433"/>
      <c r="J111" s="433"/>
      <c r="K111" s="465" t="str">
        <f>市郡別合計!$I$1</f>
        <v>2019/11/15 改定部数</v>
      </c>
      <c r="L111" s="465"/>
    </row>
    <row r="112" spans="1:24" s="47" customFormat="1" ht="13.5" customHeight="1" x14ac:dyDescent="0.15">
      <c r="A112" s="403" t="s">
        <v>279</v>
      </c>
      <c r="B112" s="404"/>
      <c r="C112" s="404"/>
      <c r="D112" s="405"/>
      <c r="E112" s="370" t="s">
        <v>274</v>
      </c>
      <c r="F112" s="371"/>
      <c r="G112" s="371"/>
      <c r="H112" s="372"/>
      <c r="I112" s="379" t="s">
        <v>306</v>
      </c>
      <c r="J112" s="380"/>
      <c r="K112" s="381"/>
      <c r="L112" s="231" t="s">
        <v>278</v>
      </c>
      <c r="N112" s="83"/>
      <c r="O112" s="83"/>
      <c r="P112" s="83"/>
      <c r="Q112" s="83"/>
      <c r="R112" s="83"/>
      <c r="S112" s="83"/>
      <c r="T112" s="83"/>
      <c r="U112" s="83"/>
      <c r="V112" s="83"/>
      <c r="W112" s="83"/>
      <c r="X112" s="83"/>
    </row>
    <row r="113" spans="1:24" s="47" customFormat="1" ht="13.5" customHeight="1" x14ac:dyDescent="0.15">
      <c r="A113" s="397">
        <f>市郡別合計!$A$3</f>
        <v>0</v>
      </c>
      <c r="B113" s="398"/>
      <c r="C113" s="398"/>
      <c r="D113" s="399"/>
      <c r="E113" s="446">
        <f>市郡別合計!$C$3</f>
        <v>0</v>
      </c>
      <c r="F113" s="447"/>
      <c r="G113" s="447"/>
      <c r="H113" s="448"/>
      <c r="I113" s="382">
        <f>市郡別合計!$F$3</f>
        <v>0</v>
      </c>
      <c r="J113" s="383"/>
      <c r="K113" s="384"/>
      <c r="L113" s="410">
        <f>市郡別合計!$I$3</f>
        <v>0</v>
      </c>
      <c r="N113" s="83"/>
      <c r="O113" s="83"/>
      <c r="P113" s="83"/>
      <c r="Q113" s="83"/>
      <c r="R113" s="83"/>
      <c r="S113" s="83"/>
      <c r="T113" s="83"/>
      <c r="U113" s="83"/>
      <c r="V113" s="83"/>
      <c r="W113" s="83"/>
      <c r="X113" s="83"/>
    </row>
    <row r="114" spans="1:24" s="47" customFormat="1" ht="13.5" customHeight="1" x14ac:dyDescent="0.15">
      <c r="A114" s="400"/>
      <c r="B114" s="401"/>
      <c r="C114" s="401"/>
      <c r="D114" s="402"/>
      <c r="E114" s="449"/>
      <c r="F114" s="450"/>
      <c r="G114" s="450"/>
      <c r="H114" s="451"/>
      <c r="I114" s="385"/>
      <c r="J114" s="386"/>
      <c r="K114" s="387"/>
      <c r="L114" s="411"/>
      <c r="N114" s="83"/>
      <c r="O114" s="83"/>
      <c r="P114" s="83"/>
      <c r="Q114" s="83"/>
      <c r="R114" s="83"/>
      <c r="S114" s="83"/>
      <c r="T114" s="83"/>
      <c r="U114" s="83"/>
      <c r="V114" s="83"/>
      <c r="W114" s="83"/>
      <c r="X114" s="83"/>
    </row>
    <row r="115" spans="1:24" s="47" customFormat="1" ht="13.5" customHeight="1" x14ac:dyDescent="0.15">
      <c r="A115" s="443" t="s">
        <v>280</v>
      </c>
      <c r="B115" s="444"/>
      <c r="C115" s="444"/>
      <c r="D115" s="444"/>
      <c r="E115" s="445"/>
      <c r="F115" s="388" t="s">
        <v>290</v>
      </c>
      <c r="G115" s="389"/>
      <c r="H115" s="389"/>
      <c r="I115" s="389"/>
      <c r="J115" s="390"/>
      <c r="K115" s="16" t="s">
        <v>276</v>
      </c>
      <c r="L115" s="218" t="s">
        <v>277</v>
      </c>
      <c r="N115" s="83"/>
      <c r="O115" s="83"/>
      <c r="P115" s="83"/>
      <c r="Q115" s="83"/>
      <c r="R115" s="83"/>
      <c r="S115" s="83"/>
      <c r="T115" s="83"/>
      <c r="U115" s="83"/>
      <c r="V115" s="83"/>
      <c r="W115" s="83"/>
      <c r="X115" s="83"/>
    </row>
    <row r="116" spans="1:24" s="47" customFormat="1" ht="13.5" customHeight="1" x14ac:dyDescent="0.15">
      <c r="A116" s="391">
        <f>市郡別合計!$A$6</f>
        <v>0</v>
      </c>
      <c r="B116" s="392"/>
      <c r="C116" s="392"/>
      <c r="D116" s="392"/>
      <c r="E116" s="393"/>
      <c r="F116" s="434">
        <f>市郡別合計!$D$6</f>
        <v>0</v>
      </c>
      <c r="G116" s="435"/>
      <c r="H116" s="435"/>
      <c r="I116" s="435"/>
      <c r="J116" s="436"/>
      <c r="K116" s="373">
        <f>市郡別合計!$G$6</f>
        <v>0</v>
      </c>
      <c r="L116" s="375">
        <f>市郡別合計!$H$6</f>
        <v>0</v>
      </c>
      <c r="N116" s="83"/>
      <c r="O116" s="83"/>
      <c r="P116" s="83"/>
      <c r="Q116" s="83"/>
      <c r="R116" s="83"/>
      <c r="S116" s="83"/>
      <c r="T116" s="83"/>
      <c r="U116" s="83"/>
      <c r="V116" s="83"/>
      <c r="W116" s="83"/>
      <c r="X116" s="83"/>
    </row>
    <row r="117" spans="1:24" s="47" customFormat="1" ht="13.5" customHeight="1" x14ac:dyDescent="0.15">
      <c r="A117" s="394"/>
      <c r="B117" s="395"/>
      <c r="C117" s="395"/>
      <c r="D117" s="395"/>
      <c r="E117" s="396"/>
      <c r="F117" s="437"/>
      <c r="G117" s="438"/>
      <c r="H117" s="438"/>
      <c r="I117" s="438"/>
      <c r="J117" s="439"/>
      <c r="K117" s="374"/>
      <c r="L117" s="376"/>
      <c r="N117" s="83"/>
      <c r="O117" s="83"/>
      <c r="P117" s="83"/>
      <c r="Q117" s="83"/>
      <c r="R117" s="83"/>
      <c r="S117" s="83"/>
      <c r="T117" s="83"/>
      <c r="U117" s="83"/>
      <c r="V117" s="83"/>
      <c r="W117" s="83"/>
      <c r="X117" s="83"/>
    </row>
    <row r="118" spans="1:24" ht="5.25" customHeight="1" x14ac:dyDescent="0.15">
      <c r="A118" s="28"/>
      <c r="B118" s="28"/>
      <c r="C118" s="28"/>
      <c r="D118" s="87"/>
      <c r="E118" s="29"/>
      <c r="F118" s="29"/>
      <c r="G118" s="29"/>
      <c r="H118" s="50"/>
      <c r="I118" s="28"/>
      <c r="J118" s="28"/>
      <c r="K118" s="28"/>
      <c r="L118" s="28"/>
    </row>
    <row r="119" spans="1:24" ht="13.5" customHeight="1" x14ac:dyDescent="0.15">
      <c r="A119" s="440" t="s">
        <v>1</v>
      </c>
      <c r="B119" s="441"/>
      <c r="C119" s="3" t="s">
        <v>2</v>
      </c>
      <c r="D119" s="4" t="s">
        <v>4</v>
      </c>
      <c r="E119" s="4" t="s">
        <v>7</v>
      </c>
      <c r="F119" s="4" t="s">
        <v>5</v>
      </c>
      <c r="G119" s="259" t="s">
        <v>6</v>
      </c>
      <c r="H119" s="4" t="s">
        <v>3</v>
      </c>
      <c r="I119" s="4" t="s">
        <v>8</v>
      </c>
      <c r="J119" s="4" t="s">
        <v>558</v>
      </c>
      <c r="K119" s="5" t="s">
        <v>9</v>
      </c>
      <c r="L119" s="5" t="s">
        <v>474</v>
      </c>
    </row>
    <row r="120" spans="1:24" s="47" customFormat="1" ht="24.95" customHeight="1" x14ac:dyDescent="0.15">
      <c r="A120" s="414" t="s">
        <v>456</v>
      </c>
      <c r="B120" s="415"/>
      <c r="C120" s="224"/>
      <c r="D120" s="224"/>
      <c r="E120" s="224"/>
      <c r="F120" s="224"/>
      <c r="G120" s="224"/>
      <c r="H120" s="86"/>
      <c r="I120" s="224"/>
      <c r="J120" s="224"/>
      <c r="K120" s="224"/>
      <c r="L120" s="219"/>
    </row>
    <row r="121" spans="1:24" ht="13.5" customHeight="1" x14ac:dyDescent="0.2">
      <c r="A121" s="473" t="s">
        <v>347</v>
      </c>
      <c r="B121" s="36" t="s">
        <v>196</v>
      </c>
      <c r="C121" s="284">
        <f t="shared" ref="C121:C136" si="17">SUM(D121:K121)</f>
        <v>1500</v>
      </c>
      <c r="D121" s="161">
        <v>900</v>
      </c>
      <c r="E121" s="162">
        <v>250</v>
      </c>
      <c r="F121" s="162">
        <v>300</v>
      </c>
      <c r="G121" s="265"/>
      <c r="H121" s="162"/>
      <c r="I121" s="162"/>
      <c r="J121" s="162">
        <v>50</v>
      </c>
      <c r="K121" s="163"/>
      <c r="L121" s="377"/>
    </row>
    <row r="122" spans="1:24" ht="13.5" customHeight="1" x14ac:dyDescent="0.25">
      <c r="A122" s="474"/>
      <c r="B122" s="37"/>
      <c r="C122" s="192">
        <f t="shared" si="17"/>
        <v>0</v>
      </c>
      <c r="D122" s="202"/>
      <c r="E122" s="203"/>
      <c r="F122" s="203"/>
      <c r="G122" s="195"/>
      <c r="H122" s="195"/>
      <c r="I122" s="159"/>
      <c r="J122" s="203"/>
      <c r="K122" s="179"/>
      <c r="L122" s="378"/>
    </row>
    <row r="123" spans="1:24" ht="13.5" customHeight="1" x14ac:dyDescent="0.2">
      <c r="A123" s="30"/>
      <c r="B123" s="36" t="s">
        <v>148</v>
      </c>
      <c r="C123" s="284">
        <f t="shared" si="17"/>
        <v>950</v>
      </c>
      <c r="D123" s="161">
        <v>700</v>
      </c>
      <c r="E123" s="162">
        <v>150</v>
      </c>
      <c r="F123" s="162">
        <v>50</v>
      </c>
      <c r="G123" s="265"/>
      <c r="H123" s="162">
        <v>50</v>
      </c>
      <c r="I123" s="162"/>
      <c r="J123" s="162"/>
      <c r="K123" s="163"/>
      <c r="L123" s="377"/>
    </row>
    <row r="124" spans="1:24" ht="13.5" customHeight="1" x14ac:dyDescent="0.25">
      <c r="A124" s="30"/>
      <c r="B124" s="37"/>
      <c r="C124" s="192">
        <f t="shared" si="17"/>
        <v>0</v>
      </c>
      <c r="D124" s="202"/>
      <c r="E124" s="203"/>
      <c r="F124" s="203"/>
      <c r="G124" s="195"/>
      <c r="H124" s="267"/>
      <c r="I124" s="159"/>
      <c r="J124" s="159"/>
      <c r="K124" s="160"/>
      <c r="L124" s="378"/>
    </row>
    <row r="125" spans="1:24" ht="13.5" customHeight="1" x14ac:dyDescent="0.2">
      <c r="A125" s="30"/>
      <c r="B125" s="36" t="s">
        <v>197</v>
      </c>
      <c r="C125" s="284">
        <f t="shared" si="17"/>
        <v>1100</v>
      </c>
      <c r="D125" s="161">
        <v>950</v>
      </c>
      <c r="E125" s="162"/>
      <c r="F125" s="162"/>
      <c r="G125" s="265"/>
      <c r="H125" s="162">
        <v>50</v>
      </c>
      <c r="I125" s="162">
        <v>100</v>
      </c>
      <c r="J125" s="162"/>
      <c r="K125" s="163"/>
      <c r="L125" s="377"/>
    </row>
    <row r="126" spans="1:24" ht="13.5" customHeight="1" x14ac:dyDescent="0.25">
      <c r="A126" s="30"/>
      <c r="B126" s="37"/>
      <c r="C126" s="192">
        <f t="shared" si="17"/>
        <v>0</v>
      </c>
      <c r="D126" s="202"/>
      <c r="E126" s="159"/>
      <c r="F126" s="159"/>
      <c r="G126" s="195"/>
      <c r="H126" s="203"/>
      <c r="I126" s="203"/>
      <c r="J126" s="159"/>
      <c r="K126" s="160"/>
      <c r="L126" s="378"/>
    </row>
    <row r="127" spans="1:24" ht="13.5" customHeight="1" x14ac:dyDescent="0.2">
      <c r="A127" s="30"/>
      <c r="B127" s="427" t="s">
        <v>569</v>
      </c>
      <c r="C127" s="284">
        <f t="shared" si="17"/>
        <v>1050</v>
      </c>
      <c r="D127" s="161"/>
      <c r="E127" s="162">
        <v>700</v>
      </c>
      <c r="F127" s="162"/>
      <c r="G127" s="265">
        <v>300</v>
      </c>
      <c r="H127" s="162"/>
      <c r="I127" s="162">
        <v>50</v>
      </c>
      <c r="J127" s="162"/>
      <c r="K127" s="163"/>
      <c r="L127" s="377"/>
    </row>
    <row r="128" spans="1:24" ht="13.5" customHeight="1" x14ac:dyDescent="0.25">
      <c r="A128" s="30"/>
      <c r="B128" s="455"/>
      <c r="C128" s="192">
        <f t="shared" si="17"/>
        <v>0</v>
      </c>
      <c r="D128" s="158"/>
      <c r="E128" s="203"/>
      <c r="F128" s="159"/>
      <c r="G128" s="267"/>
      <c r="H128" s="195"/>
      <c r="I128" s="203"/>
      <c r="J128" s="159"/>
      <c r="K128" s="160"/>
      <c r="L128" s="378"/>
    </row>
    <row r="129" spans="1:12" ht="13.5" customHeight="1" x14ac:dyDescent="0.2">
      <c r="A129" s="30"/>
      <c r="B129" s="36" t="s">
        <v>198</v>
      </c>
      <c r="C129" s="284">
        <f t="shared" si="17"/>
        <v>650</v>
      </c>
      <c r="D129" s="161">
        <v>450</v>
      </c>
      <c r="E129" s="162">
        <v>100</v>
      </c>
      <c r="F129" s="162">
        <v>50</v>
      </c>
      <c r="G129" s="265"/>
      <c r="H129" s="162">
        <v>50</v>
      </c>
      <c r="I129" s="162"/>
      <c r="J129" s="162"/>
      <c r="K129" s="163"/>
      <c r="L129" s="377" t="s">
        <v>461</v>
      </c>
    </row>
    <row r="130" spans="1:12" ht="13.5" customHeight="1" x14ac:dyDescent="0.25">
      <c r="A130" s="30"/>
      <c r="B130" s="37"/>
      <c r="C130" s="192">
        <f t="shared" si="17"/>
        <v>0</v>
      </c>
      <c r="D130" s="202"/>
      <c r="E130" s="203"/>
      <c r="F130" s="203"/>
      <c r="G130" s="159"/>
      <c r="H130" s="267"/>
      <c r="I130" s="159"/>
      <c r="J130" s="159"/>
      <c r="K130" s="160"/>
      <c r="L130" s="378"/>
    </row>
    <row r="131" spans="1:12" ht="13.5" customHeight="1" x14ac:dyDescent="0.2">
      <c r="A131" s="495" t="s">
        <v>199</v>
      </c>
      <c r="B131" s="496"/>
      <c r="C131" s="285">
        <f t="shared" si="17"/>
        <v>5250</v>
      </c>
      <c r="D131" s="161">
        <f t="shared" ref="D131:K132" si="18">SUM(D121,D123,D125,D127,D129)</f>
        <v>3000</v>
      </c>
      <c r="E131" s="162">
        <f>SUM(E121,E123,E125,E127,E129)</f>
        <v>1200</v>
      </c>
      <c r="F131" s="162">
        <f t="shared" si="18"/>
        <v>400</v>
      </c>
      <c r="G131" s="265">
        <f t="shared" si="18"/>
        <v>300</v>
      </c>
      <c r="H131" s="162">
        <f>SUM(H121,H123,H125,H127,H129)</f>
        <v>150</v>
      </c>
      <c r="I131" s="162">
        <f t="shared" si="18"/>
        <v>150</v>
      </c>
      <c r="J131" s="162">
        <f>SUM(J121,J123,J125,J127,J129)</f>
        <v>50</v>
      </c>
      <c r="K131" s="163">
        <f t="shared" si="18"/>
        <v>0</v>
      </c>
      <c r="L131" s="377"/>
    </row>
    <row r="132" spans="1:12" ht="13.5" customHeight="1" x14ac:dyDescent="0.25">
      <c r="A132" s="497"/>
      <c r="B132" s="498"/>
      <c r="C132" s="192">
        <f t="shared" si="17"/>
        <v>0</v>
      </c>
      <c r="D132" s="158">
        <f t="shared" si="18"/>
        <v>0</v>
      </c>
      <c r="E132" s="159">
        <f>SUM(E122,E124,E126,E128,E130)</f>
        <v>0</v>
      </c>
      <c r="F132" s="159">
        <f t="shared" si="18"/>
        <v>0</v>
      </c>
      <c r="G132" s="195">
        <f t="shared" si="18"/>
        <v>0</v>
      </c>
      <c r="H132" s="195">
        <f>SUM(H122,H124,H126,H128,H130)</f>
        <v>0</v>
      </c>
      <c r="I132" s="159">
        <f t="shared" si="18"/>
        <v>0</v>
      </c>
      <c r="J132" s="159">
        <f>SUM(J122,J124,J126,J128,J130)</f>
        <v>0</v>
      </c>
      <c r="K132" s="160">
        <f t="shared" si="18"/>
        <v>0</v>
      </c>
      <c r="L132" s="378"/>
    </row>
    <row r="133" spans="1:12" ht="13.5" customHeight="1" x14ac:dyDescent="0.2">
      <c r="A133" s="35" t="s">
        <v>200</v>
      </c>
      <c r="B133" s="36" t="s">
        <v>95</v>
      </c>
      <c r="C133" s="284">
        <f t="shared" si="17"/>
        <v>1050</v>
      </c>
      <c r="D133" s="161">
        <v>800</v>
      </c>
      <c r="E133" s="162">
        <v>150</v>
      </c>
      <c r="F133" s="162">
        <v>50</v>
      </c>
      <c r="G133" s="265">
        <v>50</v>
      </c>
      <c r="H133" s="277"/>
      <c r="I133" s="162"/>
      <c r="J133" s="162"/>
      <c r="K133" s="240"/>
      <c r="L133" s="377" t="s">
        <v>463</v>
      </c>
    </row>
    <row r="134" spans="1:12" ht="13.5" customHeight="1" x14ac:dyDescent="0.25">
      <c r="A134" s="43"/>
      <c r="B134" s="37"/>
      <c r="C134" s="192">
        <f t="shared" si="17"/>
        <v>0</v>
      </c>
      <c r="D134" s="202"/>
      <c r="E134" s="203"/>
      <c r="F134" s="203"/>
      <c r="G134" s="267"/>
      <c r="H134" s="195"/>
      <c r="I134" s="159"/>
      <c r="J134" s="159"/>
      <c r="K134" s="160"/>
      <c r="L134" s="378"/>
    </row>
    <row r="135" spans="1:12" ht="13.5" customHeight="1" x14ac:dyDescent="0.2">
      <c r="A135" s="420" t="s">
        <v>202</v>
      </c>
      <c r="B135" s="421"/>
      <c r="C135" s="285">
        <f t="shared" si="17"/>
        <v>6300</v>
      </c>
      <c r="D135" s="161">
        <f t="shared" ref="D135:K135" si="19">SUM(D131,D133)</f>
        <v>3800</v>
      </c>
      <c r="E135" s="162">
        <f>SUM(E131,E133)</f>
        <v>1350</v>
      </c>
      <c r="F135" s="162">
        <f t="shared" si="19"/>
        <v>450</v>
      </c>
      <c r="G135" s="265">
        <f t="shared" si="19"/>
        <v>350</v>
      </c>
      <c r="H135" s="162">
        <f>SUM(H131,H133)</f>
        <v>150</v>
      </c>
      <c r="I135" s="162">
        <f t="shared" si="19"/>
        <v>150</v>
      </c>
      <c r="J135" s="162">
        <f>SUM(J131,J133)</f>
        <v>50</v>
      </c>
      <c r="K135" s="163">
        <f t="shared" si="19"/>
        <v>0</v>
      </c>
      <c r="L135" s="377"/>
    </row>
    <row r="136" spans="1:12" ht="13.5" customHeight="1" x14ac:dyDescent="0.25">
      <c r="A136" s="408"/>
      <c r="B136" s="409"/>
      <c r="C136" s="192">
        <f t="shared" si="17"/>
        <v>0</v>
      </c>
      <c r="D136" s="158">
        <f t="shared" ref="D136:K136" si="20">SUM(D132,D134)</f>
        <v>0</v>
      </c>
      <c r="E136" s="159">
        <f>SUM(E132,E134)</f>
        <v>0</v>
      </c>
      <c r="F136" s="159">
        <f t="shared" si="20"/>
        <v>0</v>
      </c>
      <c r="G136" s="195">
        <f t="shared" si="20"/>
        <v>0</v>
      </c>
      <c r="H136" s="195">
        <f>SUM(H132,H134)</f>
        <v>0</v>
      </c>
      <c r="I136" s="159">
        <f t="shared" si="20"/>
        <v>0</v>
      </c>
      <c r="J136" s="159">
        <f>SUM(J132,J134)</f>
        <v>0</v>
      </c>
      <c r="K136" s="160">
        <f t="shared" si="20"/>
        <v>0</v>
      </c>
      <c r="L136" s="378"/>
    </row>
    <row r="137" spans="1:12" s="47" customFormat="1" ht="24.95" customHeight="1" x14ac:dyDescent="0.15">
      <c r="A137" s="414" t="s">
        <v>457</v>
      </c>
      <c r="B137" s="415"/>
      <c r="C137" s="224"/>
      <c r="D137" s="224"/>
      <c r="E137" s="224"/>
      <c r="F137" s="224"/>
      <c r="G137" s="224"/>
      <c r="H137" s="264"/>
      <c r="I137" s="224"/>
      <c r="J137" s="224"/>
      <c r="K137" s="224"/>
      <c r="L137" s="219"/>
    </row>
    <row r="138" spans="1:12" ht="13.5" customHeight="1" x14ac:dyDescent="0.2">
      <c r="A138" s="471" t="s">
        <v>476</v>
      </c>
      <c r="B138" s="36" t="s">
        <v>352</v>
      </c>
      <c r="C138" s="284">
        <f t="shared" ref="C138:C157" si="21">SUM(D138:K138)</f>
        <v>1900</v>
      </c>
      <c r="D138" s="161">
        <v>1800</v>
      </c>
      <c r="E138" s="162"/>
      <c r="F138" s="162"/>
      <c r="G138" s="265"/>
      <c r="H138" s="162">
        <v>100</v>
      </c>
      <c r="I138" s="162"/>
      <c r="J138" s="162"/>
      <c r="K138" s="163"/>
      <c r="L138" s="377" t="s">
        <v>464</v>
      </c>
    </row>
    <row r="139" spans="1:12" ht="13.5" customHeight="1" x14ac:dyDescent="0.25">
      <c r="A139" s="483"/>
      <c r="B139" s="37"/>
      <c r="C139" s="192">
        <f t="shared" si="21"/>
        <v>0</v>
      </c>
      <c r="D139" s="202"/>
      <c r="E139" s="159"/>
      <c r="F139" s="178"/>
      <c r="G139" s="195"/>
      <c r="H139" s="267"/>
      <c r="I139" s="159"/>
      <c r="J139" s="159"/>
      <c r="K139" s="160"/>
      <c r="L139" s="378"/>
    </row>
    <row r="140" spans="1:12" ht="13.5" customHeight="1" x14ac:dyDescent="0.2">
      <c r="A140" s="30"/>
      <c r="B140" s="427" t="s">
        <v>577</v>
      </c>
      <c r="C140" s="284">
        <f t="shared" si="21"/>
        <v>2100</v>
      </c>
      <c r="D140" s="161"/>
      <c r="E140" s="162">
        <v>1600</v>
      </c>
      <c r="F140" s="162">
        <v>200</v>
      </c>
      <c r="G140" s="265">
        <v>200</v>
      </c>
      <c r="H140" s="162"/>
      <c r="I140" s="162">
        <v>100</v>
      </c>
      <c r="J140" s="162"/>
      <c r="K140" s="163"/>
      <c r="L140" s="377" t="s">
        <v>464</v>
      </c>
    </row>
    <row r="141" spans="1:12" ht="13.5" customHeight="1" x14ac:dyDescent="0.25">
      <c r="A141" s="30"/>
      <c r="B141" s="455"/>
      <c r="C141" s="192">
        <f t="shared" si="21"/>
        <v>0</v>
      </c>
      <c r="D141" s="158"/>
      <c r="E141" s="203"/>
      <c r="F141" s="203"/>
      <c r="G141" s="267"/>
      <c r="H141" s="159"/>
      <c r="I141" s="203"/>
      <c r="J141" s="159"/>
      <c r="K141" s="179"/>
      <c r="L141" s="378"/>
    </row>
    <row r="142" spans="1:12" ht="13.5" customHeight="1" x14ac:dyDescent="0.2">
      <c r="A142" s="30"/>
      <c r="B142" s="36" t="s">
        <v>353</v>
      </c>
      <c r="C142" s="284">
        <f t="shared" si="21"/>
        <v>600</v>
      </c>
      <c r="D142" s="161">
        <v>500</v>
      </c>
      <c r="E142" s="162">
        <v>100</v>
      </c>
      <c r="F142" s="162"/>
      <c r="G142" s="265"/>
      <c r="H142" s="162"/>
      <c r="I142" s="162"/>
      <c r="J142" s="162"/>
      <c r="K142" s="163"/>
      <c r="L142" s="377" t="s">
        <v>465</v>
      </c>
    </row>
    <row r="143" spans="1:12" ht="13.5" customHeight="1" x14ac:dyDescent="0.25">
      <c r="A143" s="30"/>
      <c r="B143" s="37"/>
      <c r="C143" s="192">
        <f t="shared" si="21"/>
        <v>0</v>
      </c>
      <c r="D143" s="202"/>
      <c r="E143" s="203"/>
      <c r="F143" s="159"/>
      <c r="G143" s="195"/>
      <c r="H143" s="195"/>
      <c r="I143" s="159"/>
      <c r="J143" s="178"/>
      <c r="K143" s="160"/>
      <c r="L143" s="378"/>
    </row>
    <row r="144" spans="1:12" ht="13.5" customHeight="1" x14ac:dyDescent="0.2">
      <c r="A144" s="30"/>
      <c r="B144" s="36" t="s">
        <v>354</v>
      </c>
      <c r="C144" s="284">
        <f t="shared" si="21"/>
        <v>950</v>
      </c>
      <c r="D144" s="161">
        <v>750</v>
      </c>
      <c r="E144" s="162">
        <v>100</v>
      </c>
      <c r="F144" s="162">
        <v>50</v>
      </c>
      <c r="G144" s="265">
        <v>50</v>
      </c>
      <c r="H144" s="265"/>
      <c r="I144" s="162"/>
      <c r="J144" s="175"/>
      <c r="K144" s="163"/>
      <c r="L144" s="377" t="s">
        <v>466</v>
      </c>
    </row>
    <row r="145" spans="1:12" ht="13.5" customHeight="1" x14ac:dyDescent="0.25">
      <c r="A145" s="30"/>
      <c r="B145" s="37"/>
      <c r="C145" s="192">
        <f t="shared" si="21"/>
        <v>0</v>
      </c>
      <c r="D145" s="202"/>
      <c r="E145" s="203"/>
      <c r="F145" s="203"/>
      <c r="G145" s="267"/>
      <c r="H145" s="195"/>
      <c r="I145" s="159"/>
      <c r="J145" s="159"/>
      <c r="K145" s="160"/>
      <c r="L145" s="378"/>
    </row>
    <row r="146" spans="1:12" ht="13.5" customHeight="1" x14ac:dyDescent="0.2">
      <c r="A146" s="406" t="s">
        <v>356</v>
      </c>
      <c r="B146" s="407"/>
      <c r="C146" s="285">
        <f t="shared" si="21"/>
        <v>5550</v>
      </c>
      <c r="D146" s="161">
        <f t="shared" ref="D146:K147" si="22">SUM(D138,D140,D142,D144)</f>
        <v>3050</v>
      </c>
      <c r="E146" s="162">
        <f>SUM(E138,E140,E142,E144)</f>
        <v>1800</v>
      </c>
      <c r="F146" s="162">
        <f t="shared" si="22"/>
        <v>250</v>
      </c>
      <c r="G146" s="265">
        <f t="shared" si="22"/>
        <v>250</v>
      </c>
      <c r="H146" s="162">
        <f>SUM(H138,H140,H142,H144)</f>
        <v>100</v>
      </c>
      <c r="I146" s="162">
        <f t="shared" si="22"/>
        <v>100</v>
      </c>
      <c r="J146" s="162">
        <f>SUM(J138,J140,J142,J144)</f>
        <v>0</v>
      </c>
      <c r="K146" s="163">
        <f t="shared" si="22"/>
        <v>0</v>
      </c>
      <c r="L146" s="377"/>
    </row>
    <row r="147" spans="1:12" ht="13.5" customHeight="1" x14ac:dyDescent="0.25">
      <c r="A147" s="408"/>
      <c r="B147" s="409"/>
      <c r="C147" s="192">
        <f t="shared" si="21"/>
        <v>0</v>
      </c>
      <c r="D147" s="158">
        <f t="shared" si="22"/>
        <v>0</v>
      </c>
      <c r="E147" s="159">
        <f>SUM(E139,E141,E143,E145)</f>
        <v>0</v>
      </c>
      <c r="F147" s="159">
        <f t="shared" si="22"/>
        <v>0</v>
      </c>
      <c r="G147" s="195">
        <f t="shared" si="22"/>
        <v>0</v>
      </c>
      <c r="H147" s="195">
        <f>SUM(H139,H141,H143,H145)</f>
        <v>0</v>
      </c>
      <c r="I147" s="159">
        <f t="shared" si="22"/>
        <v>0</v>
      </c>
      <c r="J147" s="159">
        <f>SUM(J139,J141,J143,J145)</f>
        <v>0</v>
      </c>
      <c r="K147" s="179">
        <f t="shared" si="22"/>
        <v>0</v>
      </c>
      <c r="L147" s="378"/>
    </row>
    <row r="148" spans="1:12" ht="13.5" customHeight="1" x14ac:dyDescent="0.2">
      <c r="A148" s="30" t="s">
        <v>203</v>
      </c>
      <c r="B148" s="36" t="s">
        <v>204</v>
      </c>
      <c r="C148" s="284">
        <f t="shared" si="21"/>
        <v>1500</v>
      </c>
      <c r="D148" s="161">
        <v>1100</v>
      </c>
      <c r="E148" s="162">
        <v>250</v>
      </c>
      <c r="F148" s="162">
        <v>50</v>
      </c>
      <c r="G148" s="265">
        <v>50</v>
      </c>
      <c r="H148" s="162"/>
      <c r="I148" s="162">
        <v>50</v>
      </c>
      <c r="J148" s="162"/>
      <c r="K148" s="163"/>
      <c r="L148" s="377"/>
    </row>
    <row r="149" spans="1:12" ht="13.5" customHeight="1" x14ac:dyDescent="0.25">
      <c r="A149" s="43"/>
      <c r="B149" s="37"/>
      <c r="C149" s="192">
        <f t="shared" si="21"/>
        <v>0</v>
      </c>
      <c r="D149" s="202"/>
      <c r="E149" s="203"/>
      <c r="F149" s="203"/>
      <c r="G149" s="267"/>
      <c r="H149" s="195"/>
      <c r="I149" s="203"/>
      <c r="J149" s="159"/>
      <c r="K149" s="160"/>
      <c r="L149" s="378"/>
    </row>
    <row r="150" spans="1:12" ht="13.5" customHeight="1" x14ac:dyDescent="0.2">
      <c r="A150" s="30" t="s">
        <v>205</v>
      </c>
      <c r="B150" s="36" t="s">
        <v>42</v>
      </c>
      <c r="C150" s="284">
        <f t="shared" si="21"/>
        <v>500</v>
      </c>
      <c r="D150" s="161">
        <v>350</v>
      </c>
      <c r="E150" s="162">
        <v>50</v>
      </c>
      <c r="F150" s="162">
        <v>50</v>
      </c>
      <c r="G150" s="265">
        <v>50</v>
      </c>
      <c r="H150" s="162"/>
      <c r="I150" s="162"/>
      <c r="J150" s="162"/>
      <c r="K150" s="163"/>
      <c r="L150" s="377"/>
    </row>
    <row r="151" spans="1:12" ht="13.5" customHeight="1" x14ac:dyDescent="0.25">
      <c r="A151" s="30"/>
      <c r="B151" s="37"/>
      <c r="C151" s="192">
        <f t="shared" si="21"/>
        <v>0</v>
      </c>
      <c r="D151" s="202"/>
      <c r="E151" s="203"/>
      <c r="F151" s="203"/>
      <c r="G151" s="267"/>
      <c r="H151" s="195"/>
      <c r="I151" s="159"/>
      <c r="J151" s="178"/>
      <c r="K151" s="160"/>
      <c r="L151" s="378"/>
    </row>
    <row r="152" spans="1:12" ht="13.5" customHeight="1" x14ac:dyDescent="0.2">
      <c r="A152" s="30"/>
      <c r="B152" s="418" t="s">
        <v>515</v>
      </c>
      <c r="C152" s="284">
        <f t="shared" si="21"/>
        <v>450</v>
      </c>
      <c r="D152" s="161">
        <v>350</v>
      </c>
      <c r="E152" s="162">
        <v>50</v>
      </c>
      <c r="F152" s="162">
        <v>50</v>
      </c>
      <c r="G152" s="265"/>
      <c r="H152" s="162"/>
      <c r="I152" s="162"/>
      <c r="J152" s="162"/>
      <c r="K152" s="163"/>
      <c r="L152" s="377"/>
    </row>
    <row r="153" spans="1:12" ht="13.5" customHeight="1" x14ac:dyDescent="0.25">
      <c r="A153" s="30"/>
      <c r="B153" s="431"/>
      <c r="C153" s="192">
        <f t="shared" si="21"/>
        <v>0</v>
      </c>
      <c r="D153" s="202"/>
      <c r="E153" s="203"/>
      <c r="F153" s="203"/>
      <c r="G153" s="195"/>
      <c r="H153" s="195"/>
      <c r="I153" s="159"/>
      <c r="J153" s="178"/>
      <c r="K153" s="160"/>
      <c r="L153" s="378"/>
    </row>
    <row r="154" spans="1:12" ht="13.5" customHeight="1" x14ac:dyDescent="0.2">
      <c r="A154" s="406" t="s">
        <v>206</v>
      </c>
      <c r="B154" s="407"/>
      <c r="C154" s="285">
        <f t="shared" si="21"/>
        <v>950</v>
      </c>
      <c r="D154" s="161">
        <f t="shared" ref="D154:K155" si="23">SUM(D150,D152)</f>
        <v>700</v>
      </c>
      <c r="E154" s="162">
        <f t="shared" si="23"/>
        <v>100</v>
      </c>
      <c r="F154" s="162">
        <f t="shared" si="23"/>
        <v>100</v>
      </c>
      <c r="G154" s="265">
        <f t="shared" si="23"/>
        <v>50</v>
      </c>
      <c r="H154" s="162">
        <f t="shared" si="23"/>
        <v>0</v>
      </c>
      <c r="I154" s="162">
        <f t="shared" si="23"/>
        <v>0</v>
      </c>
      <c r="J154" s="162">
        <f t="shared" si="23"/>
        <v>0</v>
      </c>
      <c r="K154" s="163">
        <f t="shared" si="23"/>
        <v>0</v>
      </c>
      <c r="L154" s="377"/>
    </row>
    <row r="155" spans="1:12" ht="13.5" customHeight="1" x14ac:dyDescent="0.25">
      <c r="A155" s="408"/>
      <c r="B155" s="409"/>
      <c r="C155" s="192">
        <f t="shared" si="21"/>
        <v>0</v>
      </c>
      <c r="D155" s="158">
        <f t="shared" si="23"/>
        <v>0</v>
      </c>
      <c r="E155" s="159">
        <f t="shared" si="23"/>
        <v>0</v>
      </c>
      <c r="F155" s="159">
        <f t="shared" si="23"/>
        <v>0</v>
      </c>
      <c r="G155" s="195">
        <f t="shared" si="23"/>
        <v>0</v>
      </c>
      <c r="H155" s="195">
        <f t="shared" si="23"/>
        <v>0</v>
      </c>
      <c r="I155" s="159">
        <f t="shared" si="23"/>
        <v>0</v>
      </c>
      <c r="J155" s="159">
        <f t="shared" si="23"/>
        <v>0</v>
      </c>
      <c r="K155" s="179">
        <f t="shared" si="23"/>
        <v>0</v>
      </c>
      <c r="L155" s="378"/>
    </row>
    <row r="156" spans="1:12" ht="13.5" customHeight="1" x14ac:dyDescent="0.2">
      <c r="A156" s="422" t="s">
        <v>207</v>
      </c>
      <c r="B156" s="423"/>
      <c r="C156" s="285">
        <f t="shared" si="21"/>
        <v>8000</v>
      </c>
      <c r="D156" s="161">
        <f t="shared" ref="D156:K157" si="24">SUM(D146,D148,D154)</f>
        <v>4850</v>
      </c>
      <c r="E156" s="162">
        <f>SUM(E146,E148,E154)</f>
        <v>2150</v>
      </c>
      <c r="F156" s="162">
        <f t="shared" si="24"/>
        <v>400</v>
      </c>
      <c r="G156" s="265">
        <f t="shared" si="24"/>
        <v>350</v>
      </c>
      <c r="H156" s="162">
        <f>SUM(H146,H148,H154)</f>
        <v>100</v>
      </c>
      <c r="I156" s="162">
        <f t="shared" si="24"/>
        <v>150</v>
      </c>
      <c r="J156" s="162">
        <f>SUM(J146,J148,J154)</f>
        <v>0</v>
      </c>
      <c r="K156" s="163">
        <f t="shared" si="24"/>
        <v>0</v>
      </c>
      <c r="L156" s="377"/>
    </row>
    <row r="157" spans="1:12" ht="13.5" customHeight="1" x14ac:dyDescent="0.25">
      <c r="A157" s="424"/>
      <c r="B157" s="425"/>
      <c r="C157" s="192">
        <f t="shared" si="21"/>
        <v>0</v>
      </c>
      <c r="D157" s="158">
        <f>SUM(D147,D149,D155)</f>
        <v>0</v>
      </c>
      <c r="E157" s="159">
        <f>SUM(E147,E149,E155)</f>
        <v>0</v>
      </c>
      <c r="F157" s="159">
        <f t="shared" si="24"/>
        <v>0</v>
      </c>
      <c r="G157" s="195">
        <f t="shared" si="24"/>
        <v>0</v>
      </c>
      <c r="H157" s="195">
        <f>SUM(H147,H149,H155)</f>
        <v>0</v>
      </c>
      <c r="I157" s="159">
        <f t="shared" si="24"/>
        <v>0</v>
      </c>
      <c r="J157" s="159">
        <f>SUM(J147,J149,J155)</f>
        <v>0</v>
      </c>
      <c r="K157" s="179">
        <f t="shared" si="24"/>
        <v>0</v>
      </c>
      <c r="L157" s="378"/>
    </row>
  </sheetData>
  <sheetProtection algorithmName="SHA-512" hashValue="Sj9ih1EReUrxxapnjAafoYJwfnGqvIWM5/7ZADWn8krT7SeyzsGdydpFYUrAHqHsE4AoIErAfPInKV26Ib0Ncw==" saltValue="tAKBKtXKrdOyEASW1V8a9A==" spinCount="100000" sheet="1" objects="1" scenarios="1"/>
  <mergeCells count="148">
    <mergeCell ref="A1:B1"/>
    <mergeCell ref="A60:B60"/>
    <mergeCell ref="L97:L98"/>
    <mergeCell ref="A88:B89"/>
    <mergeCell ref="A90:B91"/>
    <mergeCell ref="L82:L83"/>
    <mergeCell ref="L84:L85"/>
    <mergeCell ref="L86:L87"/>
    <mergeCell ref="L88:L89"/>
    <mergeCell ref="D1:J1"/>
    <mergeCell ref="A2:D2"/>
    <mergeCell ref="E2:H2"/>
    <mergeCell ref="I61:K61"/>
    <mergeCell ref="E62:H63"/>
    <mergeCell ref="A3:D4"/>
    <mergeCell ref="E3:H4"/>
    <mergeCell ref="I3:K4"/>
    <mergeCell ref="F5:J5"/>
    <mergeCell ref="A6:E7"/>
    <mergeCell ref="I62:K63"/>
    <mergeCell ref="L35:L36"/>
    <mergeCell ref="A62:D63"/>
    <mergeCell ref="L90:L91"/>
    <mergeCell ref="L93:L94"/>
    <mergeCell ref="L62:L63"/>
    <mergeCell ref="L76:L77"/>
    <mergeCell ref="L78:L79"/>
    <mergeCell ref="F116:J117"/>
    <mergeCell ref="K116:K117"/>
    <mergeCell ref="L116:L117"/>
    <mergeCell ref="L113:L114"/>
    <mergeCell ref="F115:J115"/>
    <mergeCell ref="E113:H114"/>
    <mergeCell ref="I113:K114"/>
    <mergeCell ref="E112:H112"/>
    <mergeCell ref="I112:K112"/>
    <mergeCell ref="A48:A49"/>
    <mergeCell ref="A135:B136"/>
    <mergeCell ref="A131:B132"/>
    <mergeCell ref="A92:B92"/>
    <mergeCell ref="A93:A94"/>
    <mergeCell ref="A109:B110"/>
    <mergeCell ref="A56:A57"/>
    <mergeCell ref="A111:B111"/>
    <mergeCell ref="A101:B102"/>
    <mergeCell ref="A54:A55"/>
    <mergeCell ref="A112:D112"/>
    <mergeCell ref="A76:B77"/>
    <mergeCell ref="B74:B75"/>
    <mergeCell ref="B84:B85"/>
    <mergeCell ref="A70:A71"/>
    <mergeCell ref="A58:B59"/>
    <mergeCell ref="A69:B69"/>
    <mergeCell ref="A65:E66"/>
    <mergeCell ref="A61:D61"/>
    <mergeCell ref="E61:H61"/>
    <mergeCell ref="F64:J64"/>
    <mergeCell ref="A64:E64"/>
    <mergeCell ref="F65:J66"/>
    <mergeCell ref="A52:B53"/>
    <mergeCell ref="A38:A40"/>
    <mergeCell ref="A33:A34"/>
    <mergeCell ref="A5:E5"/>
    <mergeCell ref="A9:B9"/>
    <mergeCell ref="F6:J7"/>
    <mergeCell ref="A35:B36"/>
    <mergeCell ref="A37:B37"/>
    <mergeCell ref="A46:B47"/>
    <mergeCell ref="L33:L34"/>
    <mergeCell ref="L31:L32"/>
    <mergeCell ref="L42:L43"/>
    <mergeCell ref="L44:L45"/>
    <mergeCell ref="L46:L47"/>
    <mergeCell ref="L40:L41"/>
    <mergeCell ref="B38:B39"/>
    <mergeCell ref="B40:B41"/>
    <mergeCell ref="K1:L1"/>
    <mergeCell ref="L27:L28"/>
    <mergeCell ref="L29:L30"/>
    <mergeCell ref="L3:L4"/>
    <mergeCell ref="K6:K7"/>
    <mergeCell ref="L6:L7"/>
    <mergeCell ref="I2:K2"/>
    <mergeCell ref="D60:J60"/>
    <mergeCell ref="L48:L49"/>
    <mergeCell ref="K60:L60"/>
    <mergeCell ref="L50:L51"/>
    <mergeCell ref="L11:L12"/>
    <mergeCell ref="L13:L14"/>
    <mergeCell ref="L15:L16"/>
    <mergeCell ref="L17:L18"/>
    <mergeCell ref="L19:L20"/>
    <mergeCell ref="L21:L22"/>
    <mergeCell ref="L23:L24"/>
    <mergeCell ref="L25:L26"/>
    <mergeCell ref="L38:L39"/>
    <mergeCell ref="L52:L53"/>
    <mergeCell ref="L54:L55"/>
    <mergeCell ref="L56:L57"/>
    <mergeCell ref="L121:L122"/>
    <mergeCell ref="L80:L81"/>
    <mergeCell ref="L65:L66"/>
    <mergeCell ref="L74:L75"/>
    <mergeCell ref="A80:A81"/>
    <mergeCell ref="L103:L104"/>
    <mergeCell ref="L105:L106"/>
    <mergeCell ref="L107:L108"/>
    <mergeCell ref="L109:L110"/>
    <mergeCell ref="A68:B68"/>
    <mergeCell ref="A121:A122"/>
    <mergeCell ref="A116:E117"/>
    <mergeCell ref="A119:B119"/>
    <mergeCell ref="A120:B120"/>
    <mergeCell ref="A113:D114"/>
    <mergeCell ref="A115:E115"/>
    <mergeCell ref="D111:J111"/>
    <mergeCell ref="L95:L96"/>
    <mergeCell ref="L99:L100"/>
    <mergeCell ref="L101:L102"/>
    <mergeCell ref="K111:L111"/>
    <mergeCell ref="L70:L71"/>
    <mergeCell ref="L72:L73"/>
    <mergeCell ref="K65:K66"/>
    <mergeCell ref="L123:L124"/>
    <mergeCell ref="L125:L126"/>
    <mergeCell ref="L131:L132"/>
    <mergeCell ref="L138:L139"/>
    <mergeCell ref="L150:L151"/>
    <mergeCell ref="L140:L141"/>
    <mergeCell ref="L127:L128"/>
    <mergeCell ref="L129:L130"/>
    <mergeCell ref="A137:B137"/>
    <mergeCell ref="B140:B141"/>
    <mergeCell ref="B127:B128"/>
    <mergeCell ref="L156:L157"/>
    <mergeCell ref="L133:L134"/>
    <mergeCell ref="L135:L136"/>
    <mergeCell ref="L144:L145"/>
    <mergeCell ref="L146:L147"/>
    <mergeCell ref="L148:L149"/>
    <mergeCell ref="A154:B155"/>
    <mergeCell ref="A156:B157"/>
    <mergeCell ref="A146:B147"/>
    <mergeCell ref="B152:B153"/>
    <mergeCell ref="A138:A139"/>
    <mergeCell ref="L142:L143"/>
    <mergeCell ref="L152:L153"/>
    <mergeCell ref="L154:L155"/>
  </mergeCells>
  <phoneticPr fontId="2"/>
  <conditionalFormatting sqref="D174:I174 D179:L179 D181:L181 D183:L183 D185:L185 D187:L187 D189:L189 D191:L191 K174 D172 J52 C51 D170:L170 D193:L193 D176:L177 D160:L160 D162:L162 D164:L164 D168:L168 D166:L166 F172:I172 D118:L118 L175 E51:G51 C49:D49 C55:H55 C57:H57 C53:H53 K52:K54 H49:I49 C132:K132 C12:K12 C14:K14 C16:K16 C18:K18 C20:K20 C22:K22 C24:K24 C26:K26 C28:K28 C30:K30 C43:K43 C39:K39 C45:K45 C41:K41 C47:K47 I53:J54 C34:K34 C59:K59 C75:G75 C79:G79 D81:G81 D85:G85 D87:F87 C89:H89 K100:K102 C73:I73 C71:J71 C110:K110 C108:K108 C77:K77 C94:K94 C96:K96 C98:K98 C100:J100 C102:J102 C36:K36 D153:G153 D143:G143 D151:H151 D128:I128 D122:H122 J122 D145:J145 C157:K157 C136:K136 C134:K134 C149:K149 C139:K139 C147:K147 C155:K155 C141:K141 C91:K91 D83:H83 D126:I126 D130:G130 C104:K104 D124:H124 C32:K32 C106:K106">
    <cfRule type="expression" dxfId="0" priority="1" stopIfTrue="1">
      <formula>C11&lt;C12</formula>
    </cfRule>
  </conditionalFormatting>
  <conditionalFormatting sqref="E172 J172:L172">
    <cfRule type="expression" dxfId="16" priority="2" stopIfTrue="1">
      <formula>E255&lt;E172</formula>
    </cfRule>
  </conditionalFormatting>
  <conditionalFormatting sqref="H75">
    <cfRule type="expression" dxfId="15" priority="3" stopIfTrue="1">
      <formula>E172&lt;H75</formula>
    </cfRule>
  </conditionalFormatting>
  <conditionalFormatting sqref="E49:G49 J49:K49">
    <cfRule type="expression" dxfId="14" priority="4" stopIfTrue="1">
      <formula>E81&lt;E49</formula>
    </cfRule>
  </conditionalFormatting>
  <conditionalFormatting sqref="I88:K88">
    <cfRule type="expression" dxfId="13" priority="5" stopIfTrue="1">
      <formula>I55&lt;I88</formula>
    </cfRule>
  </conditionalFormatting>
  <conditionalFormatting sqref="I56:K56">
    <cfRule type="expression" dxfId="12" priority="6" stopIfTrue="1">
      <formula>I89&lt;I56</formula>
    </cfRule>
  </conditionalFormatting>
  <conditionalFormatting sqref="K75">
    <cfRule type="expression" dxfId="11" priority="7" stopIfTrue="1">
      <formula>L172&lt;K75</formula>
    </cfRule>
  </conditionalFormatting>
  <conditionalFormatting sqref="I75">
    <cfRule type="expression" dxfId="10" priority="8" stopIfTrue="1">
      <formula>K172&lt;I75</formula>
    </cfRule>
  </conditionalFormatting>
  <conditionalFormatting sqref="J75">
    <cfRule type="expression" dxfId="9" priority="9" stopIfTrue="1">
      <formula>J172&lt;J75</formula>
    </cfRule>
  </conditionalFormatting>
  <conditionalFormatting sqref="F121 K121">
    <cfRule type="expression" dxfId="8" priority="10" stopIfTrue="1">
      <formula>G119&lt;F121</formula>
    </cfRule>
  </conditionalFormatting>
  <conditionalFormatting sqref="D121 I121">
    <cfRule type="expression" dxfId="7" priority="11" stopIfTrue="1">
      <formula>F119&lt;D121</formula>
    </cfRule>
  </conditionalFormatting>
  <conditionalFormatting sqref="H121">
    <cfRule type="expression" dxfId="6" priority="12" stopIfTrue="1">
      <formula>D119&lt;H121</formula>
    </cfRule>
  </conditionalFormatting>
  <conditionalFormatting sqref="C121 E121">
    <cfRule type="expression" dxfId="5" priority="13" stopIfTrue="1">
      <formula>H119&lt;C121</formula>
    </cfRule>
  </conditionalFormatting>
  <conditionalFormatting sqref="G121">
    <cfRule type="expression" dxfId="4" priority="14" stopIfTrue="1">
      <formula>E119&lt;G121</formula>
    </cfRule>
  </conditionalFormatting>
  <conditionalFormatting sqref="J121">
    <cfRule type="expression" dxfId="3" priority="15" stopIfTrue="1">
      <formula>I119&lt;J121</formula>
    </cfRule>
  </conditionalFormatting>
  <conditionalFormatting sqref="D158:L158">
    <cfRule type="expression" dxfId="2" priority="16" stopIfTrue="1">
      <formula>C157&lt;D158</formula>
    </cfRule>
  </conditionalFormatting>
  <printOptions horizontalCentered="1"/>
  <pageMargins left="0.19685039370078741" right="0.19685039370078741" top="0.59055118110236227" bottom="0.19685039370078741" header="0.41" footer="0.11811023622047245"/>
  <pageSetup paperSize="9" scale="98" firstPageNumber="15" orientation="portrait" useFirstPageNumber="1" verticalDpi="300" r:id="rId1"/>
  <headerFooter alignWithMargins="0">
    <oddHeader>&amp;L銘柄別折込部数</oddHeader>
    <oddFooter>&amp;L&amp;10地区指定・銘柄指定は完全にはできません。&amp;C&amp;P</oddFooter>
  </headerFooter>
  <rowBreaks count="2" manualBreakCount="2">
    <brk id="59" max="16383" man="1"/>
    <brk id="1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表紙・改定履歴 </vt:lpstr>
      <vt:lpstr>市郡別合計</vt:lpstr>
      <vt:lpstr>郡山・県南</vt:lpstr>
      <vt:lpstr>福島・伊達</vt:lpstr>
      <vt:lpstr>いわき・相双</vt:lpstr>
      <vt:lpstr>会津</vt:lpstr>
      <vt:lpstr>いわき・相双!Print_Area</vt:lpstr>
      <vt:lpstr>会津!Print_Area</vt:lpstr>
      <vt:lpstr>市郡別合計!Print_Area</vt:lpstr>
      <vt:lpstr>'表紙・改定履歴 '!Print_Area</vt:lpstr>
      <vt:lpstr>福島・伊達!Print_Area</vt:lpstr>
    </vt:vector>
  </TitlesOfParts>
  <Company>ｋｉｋａｋｕ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M-Wakabayashi</dc:creator>
  <dc:description>2004/12/7修正_x000d_
2005/1/13修正_x000d_
2005/1/17修正_x000d_
2005/1/22修正</dc:description>
  <cp:lastModifiedBy>m-wakabayashi</cp:lastModifiedBy>
  <cp:lastPrinted>2019-10-24T04:03:07Z</cp:lastPrinted>
  <dcterms:created xsi:type="dcterms:W3CDTF">2004-09-30T23:47:59Z</dcterms:created>
  <dcterms:modified xsi:type="dcterms:W3CDTF">2019-11-05T03:02:33Z</dcterms:modified>
</cp:coreProperties>
</file>